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filterPrivacy="1" defaultThemeVersion="124226"/>
  <xr:revisionPtr revIDLastSave="0" documentId="13_ncr:1_{6113FFEB-4C3C-4157-ABBD-D0C0E45F7CD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Прил к Приказу  от 11.03" sheetId="4" r:id="rId1"/>
  </sheets>
  <definedNames>
    <definedName name="_xlnm.Print_Area" localSheetId="0">'Прил к Приказу  от 11.03'!$A$1:$L$1223</definedName>
  </definedNames>
  <calcPr calcId="18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496" i="4" l="1"/>
  <c r="G344" i="4"/>
  <c r="G342" i="4" s="1"/>
  <c r="G330" i="4"/>
  <c r="G328" i="4" s="1"/>
  <c r="H328" i="4"/>
  <c r="H397" i="4"/>
  <c r="H395" i="4" s="1"/>
  <c r="G383" i="4"/>
  <c r="H383" i="4"/>
  <c r="H381" i="4" l="1"/>
  <c r="F88" i="4"/>
  <c r="F87" i="4"/>
  <c r="F86" i="4"/>
  <c r="F85" i="4"/>
  <c r="F84" i="4"/>
  <c r="F83" i="4"/>
  <c r="F78" i="4"/>
  <c r="F77" i="4"/>
  <c r="F76" i="4"/>
  <c r="F75" i="4"/>
  <c r="F74" i="4"/>
  <c r="F73" i="4"/>
  <c r="F72" i="4"/>
  <c r="F71" i="4"/>
  <c r="F69" i="4"/>
  <c r="F68" i="4"/>
  <c r="F67" i="4"/>
  <c r="F66" i="4"/>
  <c r="F65" i="4"/>
  <c r="F64" i="4"/>
  <c r="F62" i="4"/>
  <c r="F61" i="4"/>
  <c r="F59" i="4"/>
  <c r="F58" i="4"/>
  <c r="D1174" i="4"/>
  <c r="C1174" i="4"/>
  <c r="D249" i="4" l="1"/>
  <c r="C249" i="4"/>
  <c r="E233" i="4"/>
  <c r="D233" i="4"/>
  <c r="D217" i="4"/>
  <c r="C217" i="4"/>
  <c r="E201" i="4"/>
  <c r="D201" i="4"/>
  <c r="C201" i="4"/>
  <c r="E181" i="4"/>
  <c r="D181" i="4"/>
  <c r="C181" i="4"/>
  <c r="D165" i="4"/>
  <c r="C165" i="4"/>
  <c r="D149" i="4"/>
  <c r="C149" i="4"/>
  <c r="E133" i="4"/>
  <c r="D133" i="4"/>
  <c r="C133" i="4"/>
  <c r="E558" i="4" l="1"/>
  <c r="E557" i="4"/>
  <c r="E555" i="4"/>
  <c r="E554" i="4"/>
  <c r="E553" i="4"/>
  <c r="E552" i="4"/>
  <c r="E551" i="4"/>
  <c r="E550" i="4"/>
  <c r="E549" i="4"/>
  <c r="E1155" i="4"/>
  <c r="D1155" i="4"/>
  <c r="I494" i="4" l="1"/>
  <c r="I493" i="4"/>
  <c r="I492" i="4"/>
  <c r="I491" i="4"/>
  <c r="I490" i="4"/>
  <c r="I489" i="4"/>
  <c r="I488" i="4"/>
  <c r="H486" i="4"/>
  <c r="G486" i="4"/>
  <c r="I485" i="4"/>
  <c r="I484" i="4"/>
  <c r="H482" i="4"/>
  <c r="G482" i="4"/>
  <c r="G480" i="4" s="1"/>
  <c r="I479" i="4"/>
  <c r="I478" i="4"/>
  <c r="I477" i="4"/>
  <c r="I476" i="4"/>
  <c r="I473" i="4"/>
  <c r="I472" i="4"/>
  <c r="H470" i="4"/>
  <c r="G470" i="4"/>
  <c r="H467" i="4"/>
  <c r="G467" i="4"/>
  <c r="I466" i="4"/>
  <c r="I465" i="4"/>
  <c r="I464" i="4"/>
  <c r="I463" i="4"/>
  <c r="I462" i="4"/>
  <c r="I461" i="4"/>
  <c r="I460" i="4"/>
  <c r="I459" i="4"/>
  <c r="I458" i="4"/>
  <c r="H456" i="4"/>
  <c r="H454" i="4" s="1"/>
  <c r="G456" i="4"/>
  <c r="G454" i="4" s="1"/>
  <c r="I453" i="4"/>
  <c r="I452" i="4"/>
  <c r="I451" i="4"/>
  <c r="I449" i="4"/>
  <c r="I448" i="4"/>
  <c r="I447" i="4"/>
  <c r="I446" i="4"/>
  <c r="I445" i="4"/>
  <c r="I444" i="4"/>
  <c r="H442" i="4"/>
  <c r="G442" i="4"/>
  <c r="E442" i="4"/>
  <c r="I433" i="4"/>
  <c r="I432" i="4"/>
  <c r="I431" i="4"/>
  <c r="I430" i="4"/>
  <c r="I429" i="4"/>
  <c r="I428" i="4"/>
  <c r="I427" i="4"/>
  <c r="I426" i="4"/>
  <c r="I425" i="4"/>
  <c r="I423" i="4"/>
  <c r="I422" i="4"/>
  <c r="I421" i="4"/>
  <c r="I420" i="4"/>
  <c r="I418" i="4"/>
  <c r="I416" i="4"/>
  <c r="I411" i="4"/>
  <c r="I410" i="4"/>
  <c r="I408" i="4"/>
  <c r="I405" i="4"/>
  <c r="I404" i="4"/>
  <c r="I403" i="4"/>
  <c r="I402" i="4"/>
  <c r="I401" i="4"/>
  <c r="I400" i="4"/>
  <c r="I399" i="4"/>
  <c r="I397" i="4"/>
  <c r="I395" i="4"/>
  <c r="I394" i="4"/>
  <c r="I393" i="4"/>
  <c r="I392" i="4"/>
  <c r="I390" i="4"/>
  <c r="I389" i="4"/>
  <c r="I388" i="4"/>
  <c r="I387" i="4"/>
  <c r="I386" i="4"/>
  <c r="I385" i="4"/>
  <c r="I383" i="4"/>
  <c r="E383" i="4"/>
  <c r="I381" i="4"/>
  <c r="I376" i="4"/>
  <c r="I372" i="4"/>
  <c r="I370" i="4"/>
  <c r="I365" i="4"/>
  <c r="I361" i="4"/>
  <c r="I358" i="4"/>
  <c r="I355" i="4"/>
  <c r="I354" i="4"/>
  <c r="I353" i="4"/>
  <c r="I352" i="4"/>
  <c r="I351" i="4"/>
  <c r="I350" i="4"/>
  <c r="I349" i="4"/>
  <c r="I348" i="4"/>
  <c r="I347" i="4"/>
  <c r="I346" i="4"/>
  <c r="I344" i="4"/>
  <c r="I342" i="4"/>
  <c r="I341" i="4"/>
  <c r="I340" i="4"/>
  <c r="I339" i="4"/>
  <c r="I338" i="4"/>
  <c r="I335" i="4"/>
  <c r="I334" i="4"/>
  <c r="I333" i="4"/>
  <c r="I332" i="4"/>
  <c r="I330" i="4"/>
  <c r="E330" i="4"/>
  <c r="I328" i="4"/>
  <c r="I319" i="4"/>
  <c r="I318" i="4"/>
  <c r="I316" i="4"/>
  <c r="I311" i="4"/>
  <c r="I300" i="4"/>
  <c r="I299" i="4"/>
  <c r="I298" i="4"/>
  <c r="I297" i="4"/>
  <c r="I296" i="4"/>
  <c r="I295" i="4"/>
  <c r="I294" i="4"/>
  <c r="I293" i="4"/>
  <c r="I291" i="4"/>
  <c r="I289" i="4"/>
  <c r="I288" i="4"/>
  <c r="I287" i="4"/>
  <c r="I286" i="4"/>
  <c r="I285" i="4"/>
  <c r="I284" i="4"/>
  <c r="I283" i="4"/>
  <c r="I282" i="4"/>
  <c r="I281" i="4"/>
  <c r="I280" i="4"/>
  <c r="I279" i="4"/>
  <c r="I278" i="4"/>
  <c r="H276" i="4"/>
  <c r="E276" i="4"/>
  <c r="I272" i="4"/>
  <c r="I271" i="4"/>
  <c r="I276" i="4" l="1"/>
  <c r="H274" i="4"/>
  <c r="I274" i="4" s="1"/>
  <c r="I442" i="4"/>
  <c r="G440" i="4"/>
  <c r="I454" i="4"/>
  <c r="I456" i="4"/>
  <c r="I470" i="4"/>
  <c r="I467" i="4"/>
  <c r="I486" i="4"/>
  <c r="I482" i="4"/>
  <c r="H480" i="4"/>
  <c r="I480" i="4" s="1"/>
  <c r="G1120" i="4"/>
  <c r="G1121" i="4"/>
  <c r="G1122" i="4"/>
  <c r="H440" i="4" l="1"/>
  <c r="I440" i="4" s="1"/>
  <c r="E1119" i="4"/>
  <c r="E1118" i="4"/>
  <c r="E1117" i="4"/>
  <c r="E1116" i="4"/>
  <c r="F93" i="4"/>
  <c r="F94" i="4"/>
  <c r="F95" i="4"/>
  <c r="F96" i="4"/>
  <c r="F97" i="4"/>
  <c r="F99" i="4"/>
  <c r="F100" i="4"/>
  <c r="F101" i="4"/>
  <c r="F102" i="4"/>
  <c r="H1122" i="4"/>
  <c r="H1118" i="4"/>
  <c r="H1117" i="4"/>
  <c r="H1116" i="4"/>
  <c r="F1115" i="4"/>
  <c r="E1115" i="4" l="1"/>
  <c r="G1115" i="4" s="1"/>
  <c r="C1119" i="4"/>
  <c r="G1119" i="4" s="1"/>
  <c r="C1118" i="4"/>
  <c r="G1118" i="4" s="1"/>
  <c r="C1117" i="4"/>
  <c r="G1117" i="4" s="1"/>
  <c r="C1116" i="4"/>
  <c r="G1116" i="4" s="1"/>
  <c r="D1115" i="4"/>
  <c r="H1115" i="4" s="1"/>
  <c r="E530" i="4" l="1"/>
  <c r="E515" i="4"/>
  <c r="E510" i="4"/>
</calcChain>
</file>

<file path=xl/sharedStrings.xml><?xml version="1.0" encoding="utf-8"?>
<sst xmlns="http://schemas.openxmlformats.org/spreadsheetml/2006/main" count="2521" uniqueCount="1045">
  <si>
    <t>1.1. Перечень видов деятельности учреждения:</t>
  </si>
  <si>
    <t>1.1.1. Основные виды деятельности:</t>
  </si>
  <si>
    <t>- ...</t>
  </si>
  <si>
    <t>- в том числе основные виды деятельности, приносящие доход:</t>
  </si>
  <si>
    <t>1.1.2. Иные виды деятельности, не являющиеся основными:</t>
  </si>
  <si>
    <t>1.2. Перечень услуг (работ), осуществляемых на платной основе:</t>
  </si>
  <si>
    <t>Потребители указанных услуг (работ)</t>
  </si>
  <si>
    <t>1.</t>
  </si>
  <si>
    <t>2.</t>
  </si>
  <si>
    <t>3.</t>
  </si>
  <si>
    <t>...</t>
  </si>
  <si>
    <t>1.3. Перечень документов, на основании которых учреждение осуществляет деятельность (свидетельство о государственной регистрации, лицензии, устав):</t>
  </si>
  <si>
    <t>Наименование документа</t>
  </si>
  <si>
    <t>Реквизиты документа (№ и дата)</t>
  </si>
  <si>
    <t>Срок действия документа</t>
  </si>
  <si>
    <t>1.4. Сведения о сотрудниках учреждения:</t>
  </si>
  <si>
    <t>Наименование должностей</t>
  </si>
  <si>
    <t>Единица измерения</t>
  </si>
  <si>
    <t>На начало отчетного года</t>
  </si>
  <si>
    <t>На конец отчетного года</t>
  </si>
  <si>
    <t>Изменение, %</t>
  </si>
  <si>
    <t>Причины, приведшие к изменению  на конец отчетного периода</t>
  </si>
  <si>
    <t>шт. ед.</t>
  </si>
  <si>
    <t>врачей</t>
  </si>
  <si>
    <t>физических лиц</t>
  </si>
  <si>
    <t>в том числе:</t>
  </si>
  <si>
    <t>с высшей категорией</t>
  </si>
  <si>
    <t>с первой категорией</t>
  </si>
  <si>
    <t>со второй категорией</t>
  </si>
  <si>
    <t>без категории</t>
  </si>
  <si>
    <t>среднего медицинского персонала</t>
  </si>
  <si>
    <t xml:space="preserve">1.4.2. Средняя заработная плата сотрудников учреждения (за счет всех источников), </t>
  </si>
  <si>
    <t>Причины, приведшие к изменению средней заработной платы сотрудников учреждения на конец отчетного периода</t>
  </si>
  <si>
    <t>Всего, в том числе:</t>
  </si>
  <si>
    <t>руб. в месяц</t>
  </si>
  <si>
    <t>Врачей</t>
  </si>
  <si>
    <t>Среднего медицинского персонала</t>
  </si>
  <si>
    <t>Младшего медицинского персонала</t>
  </si>
  <si>
    <t>Педагогического персонала</t>
  </si>
  <si>
    <t>Рабочих</t>
  </si>
  <si>
    <t>Служащих</t>
  </si>
  <si>
    <t>--------------------------------</t>
  </si>
  <si>
    <t>Наименование показателя</t>
  </si>
  <si>
    <t>Значение</t>
  </si>
  <si>
    <t>Фонд оплаты труда работников учреждения (тыс. рублей)</t>
  </si>
  <si>
    <t>Доля оплаты труда работников административно-управленческого и вспомогательного персонала в фонде оплаты труда учреждения</t>
  </si>
  <si>
    <t>2.1. Сведения о балансовой (остаточной) стоимости нефинансовых активов учреждения</t>
  </si>
  <si>
    <t>Изменение (увеличение, уменьшение), руб.</t>
  </si>
  <si>
    <t>Дебиторская задолженность на начало отчетного года</t>
  </si>
  <si>
    <t>Дебиторская задолженность на конец отчетного года</t>
  </si>
  <si>
    <t>В т.ч. просроченная дебиторская задолженность на конец отчетного года</t>
  </si>
  <si>
    <t>Изменение (увеличение, уменьшение), % (гр. 5 = гр. 3/ гр. 2*100)</t>
  </si>
  <si>
    <t>Причины образования дебиторской задолженности, в т.ч. нереальной к взысканию</t>
  </si>
  <si>
    <t>1. Средства субсидии на выполнение государственного задания, всего:</t>
  </si>
  <si>
    <t>1.1. заработная плата</t>
  </si>
  <si>
    <t>1.2. прочие выплаты</t>
  </si>
  <si>
    <t>1.3. начисления на оплату труда</t>
  </si>
  <si>
    <t>1.4. услуги связи</t>
  </si>
  <si>
    <t>1.5. транспортные услуги</t>
  </si>
  <si>
    <t>1.6. коммунальные услуги</t>
  </si>
  <si>
    <t>1.7. арендная плата за пользование имуществом</t>
  </si>
  <si>
    <t>1.8. услуги по содержанию имущества</t>
  </si>
  <si>
    <t>1.9. прочие услуги</t>
  </si>
  <si>
    <t>1.10. социальное обеспечение</t>
  </si>
  <si>
    <t>1.11. прочие расходы</t>
  </si>
  <si>
    <t>1.12. приобретение основных средств</t>
  </si>
  <si>
    <t>1.13. приобретение нематериальных активов</t>
  </si>
  <si>
    <t>1.14. приобретение материальных запасов</t>
  </si>
  <si>
    <t>2. Средства, полученные от платной и иной приносящей доход деятельности, всего:</t>
  </si>
  <si>
    <t>2.1. заработная плата</t>
  </si>
  <si>
    <t>2.2. прочие выплаты</t>
  </si>
  <si>
    <t>2.3. начисления на оплату труда</t>
  </si>
  <si>
    <t>2.4. услуги связи</t>
  </si>
  <si>
    <t>2.5. транспортные услуги</t>
  </si>
  <si>
    <t>2.6. коммунальные услуги</t>
  </si>
  <si>
    <t>2.7. арендная плата за пользование имуществом</t>
  </si>
  <si>
    <t>2.8. услуги по содержанию имущества</t>
  </si>
  <si>
    <t>2.9. прочие услуги</t>
  </si>
  <si>
    <t>2.10. социальное обеспечение</t>
  </si>
  <si>
    <t>2.11. прочие расходы</t>
  </si>
  <si>
    <t>2.12. приобретение основных средств</t>
  </si>
  <si>
    <t>2.13. приобретение нематериальных активов</t>
  </si>
  <si>
    <t>2.14. приобретение материальных запасов</t>
  </si>
  <si>
    <t>3. Средства ОМС, всего:</t>
  </si>
  <si>
    <t>3.1. заработная плата</t>
  </si>
  <si>
    <t>3.2. прочие выплаты</t>
  </si>
  <si>
    <t>3.3. начисления на оплату труда</t>
  </si>
  <si>
    <t>3.4. услуги связи</t>
  </si>
  <si>
    <t>3.5. транспортные услуги</t>
  </si>
  <si>
    <t>3.6. коммунальные услуги</t>
  </si>
  <si>
    <t>3.7. арендная плата за пользование имуществом</t>
  </si>
  <si>
    <t>3.8. услуги по содержанию имущества</t>
  </si>
  <si>
    <t>3.9. прочие услуги</t>
  </si>
  <si>
    <t>3.10. социальное обеспечение</t>
  </si>
  <si>
    <t>3.11. прочие расходы</t>
  </si>
  <si>
    <t>3.12. приобретение основных средств</t>
  </si>
  <si>
    <t>3.13. приобретение нематериальных активов</t>
  </si>
  <si>
    <t>3.14. приобретение материальных запасов</t>
  </si>
  <si>
    <t>4. Средства субсидии на иные цели, всего:</t>
  </si>
  <si>
    <t>4.1. заработная плата</t>
  </si>
  <si>
    <t>4.2. прочие выплаты</t>
  </si>
  <si>
    <t>4.3. начисления на оплату труда</t>
  </si>
  <si>
    <t>4.4. услуги связи</t>
  </si>
  <si>
    <t>4.5. транспортные услуги</t>
  </si>
  <si>
    <t>4.6. коммунальные услуги</t>
  </si>
  <si>
    <t>4.7. арендная плата за пользование имуществом</t>
  </si>
  <si>
    <t>4.8. услуги по содержанию имущества</t>
  </si>
  <si>
    <t>4.9. прочие услуги</t>
  </si>
  <si>
    <t>4.10. социальное обеспечение</t>
  </si>
  <si>
    <t>4.11. прочие расходы</t>
  </si>
  <si>
    <t>4.12. приобретение основных средств</t>
  </si>
  <si>
    <t>4.13. приобретение нематериальных активов</t>
  </si>
  <si>
    <t>4.14. приобретение материальных запасов</t>
  </si>
  <si>
    <t>Кредиторская задолженность на начало отчетного года</t>
  </si>
  <si>
    <t>Кредиторская задолженность на конец отчетного года</t>
  </si>
  <si>
    <t>В т.ч. просроченная кредиторская задолженность на конец отчетного года</t>
  </si>
  <si>
    <t>Причины образования кредиторской задолженности, в т.ч. просроченной</t>
  </si>
  <si>
    <t>Суммы плановых поступлений и выплат, рублей</t>
  </si>
  <si>
    <t>Причины отклонений от плановых показателей</t>
  </si>
  <si>
    <t>Субсидии на выполнение государственного задания</t>
  </si>
  <si>
    <t>Остаток средств на начало года</t>
  </si>
  <si>
    <t>X</t>
  </si>
  <si>
    <t>Поступления, всего:</t>
  </si>
  <si>
    <t>Выплаты, всего:</t>
  </si>
  <si>
    <t>из них:</t>
  </si>
  <si>
    <t>Субсидии на иные цели</t>
  </si>
  <si>
    <t>Средства ОМС</t>
  </si>
  <si>
    <t>Приносящая доход деятельность</t>
  </si>
  <si>
    <t>Бюджетные инвестиции</t>
  </si>
  <si>
    <t>Ед. измерения</t>
  </si>
  <si>
    <t>Утвержденная величина задания</t>
  </si>
  <si>
    <t>% выполнения задания</t>
  </si>
  <si>
    <t>Причины невыполнения государственного задания и заданий по целевым показателям эффективности работы учреждения</t>
  </si>
  <si>
    <t>Наименование платной услуги (работы)</t>
  </si>
  <si>
    <t>Цены (тарифы) на платные услуги (работы), оказываемые потребителям, действующие в:</t>
  </si>
  <si>
    <t>Причины изменения цен (тарифов) на платные услуги (работы), оказываемые потребителям</t>
  </si>
  <si>
    <t>1 квартале</t>
  </si>
  <si>
    <t>2 квартале</t>
  </si>
  <si>
    <t>3 квартале</t>
  </si>
  <si>
    <t>4 квартале</t>
  </si>
  <si>
    <t>Наименование услуги</t>
  </si>
  <si>
    <t>Количество потребителей за предшествующий год</t>
  </si>
  <si>
    <t>Количество потребителей за отчетный год</t>
  </si>
  <si>
    <t>Отклонение (+, -), количество</t>
  </si>
  <si>
    <t>Примечание</t>
  </si>
  <si>
    <t>всего</t>
  </si>
  <si>
    <t>в т.ч. платными для потребителей</t>
  </si>
  <si>
    <t>Стационарная медицинская помощь</t>
  </si>
  <si>
    <t>Амбулаторная помощь</t>
  </si>
  <si>
    <t>Медицинская помощь в дневных стационарах всех типов</t>
  </si>
  <si>
    <t>Скорая медицинская помощь</t>
  </si>
  <si>
    <t>Санаторно-оздоровительная помощь</t>
  </si>
  <si>
    <t>Заготовка, переработка, хранение и обеспечение безопасности донорской крови и ее компонентов</t>
  </si>
  <si>
    <t>Прочие</t>
  </si>
  <si>
    <t>Количество жалоб потребителей за предшествующий год</t>
  </si>
  <si>
    <t>Количество жалоб потребителей за отчетный год</t>
  </si>
  <si>
    <t>Меры, принятые по результатам рассмотрения жалоб</t>
  </si>
  <si>
    <t>в т.ч. обоснованных</t>
  </si>
  <si>
    <t>Утвержденная величина плана</t>
  </si>
  <si>
    <t>% выполнения плана</t>
  </si>
  <si>
    <t>Причины невыполнения финансового плана</t>
  </si>
  <si>
    <t>Наименование целевой субсидии</t>
  </si>
  <si>
    <t>Код целевой субсидии</t>
  </si>
  <si>
    <t>Утверждено плановых назначений, руб.</t>
  </si>
  <si>
    <t>Исполнено, руб.</t>
  </si>
  <si>
    <t>Причины отклонений</t>
  </si>
  <si>
    <t>Отклонение ("+", "-")</t>
  </si>
  <si>
    <t>в т.ч. переданного в:</t>
  </si>
  <si>
    <t>3.3. Общая площадь объектов недвижимого имущества, находящегося у учреждения на праве оперативного управления, кв. м</t>
  </si>
  <si>
    <t>аренду</t>
  </si>
  <si>
    <t>безвозмездное пользование</t>
  </si>
  <si>
    <t>3.4. Количество объектов недвижимого имущества, находящегося у учреждения на праве оперативного управления, единиц</t>
  </si>
  <si>
    <t>3.5. Объем средств, полученных в отчетном году от распоряжения в установленном порядке имуществом, находящимся у учреждения на праве оперативного управления</t>
  </si>
  <si>
    <t>№ п/п</t>
  </si>
  <si>
    <t>Руководитель финансово-экономической</t>
  </si>
  <si>
    <t>службы государственного учреждения          _________ _____________________</t>
  </si>
  <si>
    <t xml:space="preserve">                                                                                    (подпись) (расшифровка подписи)</t>
  </si>
  <si>
    <t>Исполнитель                                 _________ _____________________</t>
  </si>
  <si>
    <r>
      <t xml:space="preserve">                                                         </t>
    </r>
    <r>
      <rPr>
        <sz val="12"/>
        <color indexed="8"/>
        <rFont val="Times New Roman"/>
        <family val="1"/>
        <charset val="204"/>
      </rPr>
      <t>(подпись) (расшифровка подписи)</t>
    </r>
  </si>
  <si>
    <t>тел. _______________</t>
  </si>
  <si>
    <t xml:space="preserve"> </t>
  </si>
  <si>
    <t xml:space="preserve">    Департамент здравоохранения Вологодской области</t>
  </si>
  <si>
    <t>Руководитель (уполномоченное лицо)          _________ _____________________</t>
  </si>
  <si>
    <r>
      <t xml:space="preserve">                                                                           </t>
    </r>
    <r>
      <rPr>
        <sz val="12"/>
        <color indexed="8"/>
        <rFont val="Times New Roman"/>
        <family val="1"/>
        <charset val="204"/>
      </rPr>
      <t>(подпись) (расшифровка подписи)</t>
    </r>
  </si>
  <si>
    <t>Управление организации медицинской</t>
  </si>
  <si>
    <t>помощи и профилактики           ___________ _________ _____________________</t>
  </si>
  <si>
    <t xml:space="preserve">                                                                         (должность)      (подпись) (расшифровка подписи)</t>
  </si>
  <si>
    <t>Планово-экономическое управление</t>
  </si>
  <si>
    <t xml:space="preserve">                                                       ___________ _________ _____________________</t>
  </si>
  <si>
    <r>
      <t xml:space="preserve">                                                                  </t>
    </r>
    <r>
      <rPr>
        <sz val="12"/>
        <color indexed="8"/>
        <rFont val="Times New Roman"/>
        <family val="1"/>
        <charset val="204"/>
      </rPr>
      <t>(должность) (подпись) (расшифровка подписи)</t>
    </r>
  </si>
  <si>
    <t>Управление кадровой политики</t>
  </si>
  <si>
    <t>и правового обеспечения         ___________ _________ _____________________</t>
  </si>
  <si>
    <r>
      <t xml:space="preserve">                                                        </t>
    </r>
    <r>
      <rPr>
        <sz val="12"/>
        <color indexed="8"/>
        <rFont val="Times New Roman"/>
        <family val="1"/>
        <charset val="204"/>
      </rPr>
      <t>(должность) (подпись) (расшифровка подписи)</t>
    </r>
  </si>
  <si>
    <t>ОТЧЕТ</t>
  </si>
  <si>
    <t>(наименование государственного учреждения здравоохранения)</t>
  </si>
  <si>
    <t>(главный распорядитель средств областного бюджета, учредитель)</t>
  </si>
  <si>
    <t xml:space="preserve"> Утверждаю:</t>
  </si>
  <si>
    <t xml:space="preserve"> (руководитель учреждения)</t>
  </si>
  <si>
    <t>(подпись) (расшифровка подписи)</t>
  </si>
  <si>
    <t xml:space="preserve">  СОГЛАСОВАНО:</t>
  </si>
  <si>
    <t xml:space="preserve">о результатах деятельности государственного </t>
  </si>
  <si>
    <t>учреждения и об использовании закрепленного</t>
  </si>
  <si>
    <t>Раздел 1. ОБЩИЕ СВЕДЕНИЯ ОБ УЧРЕЖДЕНИИ</t>
  </si>
  <si>
    <t>Наименование услуг (работ)&lt;1&gt;</t>
  </si>
  <si>
    <t>Специалисты  в учреждениях здравоохранения, предоставляющие  социальные услуги &lt;2&gt;</t>
  </si>
  <si>
    <t>&lt;2&gt; В соответствии с приказом Министерства здравоохранения и социального развития РФ от 31 марта 2008 года N 149н «Об утверждении профессиональных квалификационных групп должностей работников, занятых в сфере здравоохранения и предоставления социальных услуг».</t>
  </si>
  <si>
    <t>Фонд оплаты труда работников административно-управленческого и вспомогательного персонала &lt;4&gt; (тыс. рублей)</t>
  </si>
  <si>
    <t>&lt;4&gt; Перечень должностей работников административно-управленческого и вспомогательного персонала по каждому учреждению здравоохранения устанавливается департаментом здравоохранения области.</t>
  </si>
  <si>
    <t>Раздел 2. РЕЗУЛЬТАТ ДЕЯТЕЛЬНОСТИ УЧРЕЖДЕНИЯ</t>
  </si>
  <si>
    <t>Раздел 3. СВЕДЕНИЯ ОБ ИСПОЛЬЗОВАНИИ ИМУЩЕСТВА, ЗАКРЕПЛЕННОГО ЗА УЧРЕЖДЕНИЕМ</t>
  </si>
  <si>
    <r>
      <t xml:space="preserve">                                                                       </t>
    </r>
    <r>
      <rPr>
        <sz val="12"/>
        <color indexed="8"/>
        <rFont val="Times New Roman"/>
        <family val="1"/>
        <charset val="204"/>
      </rPr>
      <t>( должность)    (подпись)    (расшифровка подписи)</t>
    </r>
  </si>
  <si>
    <t xml:space="preserve">к Порядку составления и утверждения </t>
  </si>
  <si>
    <t xml:space="preserve">отчета о результатах деятельности государственного </t>
  </si>
  <si>
    <t xml:space="preserve">учреждения и об использовании закрепленного за ним </t>
  </si>
  <si>
    <t>государственного имущества</t>
  </si>
  <si>
    <t>1.4.3. Доля оплаты труда работников административно-управленческого и вспомогательного персонала в фонде оплаты труда учреждения здравоохранения за счет средств областного бюджета и системы обязательного медицинского страхования.</t>
  </si>
  <si>
    <t>1.4.4. При предоставлении информации по пунктам 1.4.2, 1.4.3 использовать:</t>
  </si>
  <si>
    <t>"</t>
  </si>
  <si>
    <t>в т.ч.:</t>
  </si>
  <si>
    <r>
      <t>Имущество переданное в возмездную аренду (забалансовый счет 25 (стр.</t>
    </r>
    <r>
      <rPr>
        <sz val="12"/>
        <color indexed="56"/>
        <rFont val="Times New Roman"/>
        <family val="1"/>
        <charset val="204"/>
      </rPr>
      <t>250</t>
    </r>
    <r>
      <rPr>
        <sz val="12"/>
        <color indexed="8"/>
        <rFont val="Times New Roman"/>
        <family val="1"/>
        <charset val="204"/>
      </rPr>
      <t xml:space="preserve"> Справки к Балансу (форма 0503730), графы 7 и 11)</t>
    </r>
  </si>
  <si>
    <r>
      <t>Имущество переданное в безвозмездное пользование (забалансовый счет 26 (</t>
    </r>
    <r>
      <rPr>
        <sz val="12"/>
        <color indexed="56"/>
        <rFont val="Times New Roman"/>
        <family val="1"/>
        <charset val="204"/>
      </rPr>
      <t>стр.260 Справки к Балансу</t>
    </r>
    <r>
      <rPr>
        <sz val="12"/>
        <color indexed="8"/>
        <rFont val="Times New Roman"/>
        <family val="1"/>
        <charset val="204"/>
      </rPr>
      <t xml:space="preserve"> (форма 0503730), графы 7 и 11)</t>
    </r>
  </si>
  <si>
    <t>Приложение</t>
  </si>
  <si>
    <t>педагогических работников</t>
  </si>
  <si>
    <t>социальных работников</t>
  </si>
  <si>
    <t>2.3.1. Сведения о показателях по дебиторской задолженности учреждения</t>
  </si>
  <si>
    <t>2.3.2. Сведения о показателях по кредиторской задолженности учреждения</t>
  </si>
  <si>
    <t>Сумма, руб.</t>
  </si>
  <si>
    <t>2.2. Сведения о возмещении ущерба по недостачам и хищениям материальных ценностей</t>
  </si>
  <si>
    <t>Общая сумма требований в возмещение ущерба по недостачам и хищениям материальных ценностей, денежных средств, а также от порчи материальных ценностей учреждения</t>
  </si>
  <si>
    <t xml:space="preserve">код главы </t>
  </si>
  <si>
    <t>Код бюджетной классификации РФ</t>
  </si>
  <si>
    <t>раздел, подраздел</t>
  </si>
  <si>
    <t>целевая статья</t>
  </si>
  <si>
    <t>код вида расходов</t>
  </si>
  <si>
    <t>Расходы на выплаты персоналу учреждений</t>
  </si>
  <si>
    <t>110</t>
  </si>
  <si>
    <t>008</t>
  </si>
  <si>
    <t>111</t>
  </si>
  <si>
    <t>Фонд оплаты труда учреждений</t>
  </si>
  <si>
    <t>Иные выплаты персоналу учреждений</t>
  </si>
  <si>
    <t>112</t>
  </si>
  <si>
    <t xml:space="preserve">Иные выплаты, за исключением фонда оплаты труда учреждений, лицам, привлекаемым согласно законодательству для выполнения отдельных полномочий
</t>
  </si>
  <si>
    <t>113</t>
  </si>
  <si>
    <t xml:space="preserve">Взносы по обязательному социальному страхованию на выплаты по оплате труда работников и иные выплаты работникам учреждений
</t>
  </si>
  <si>
    <t>119</t>
  </si>
  <si>
    <t xml:space="preserve">Закупка товаров, работ и услуг для обеспечения государственных (муниципальных) нужд
</t>
  </si>
  <si>
    <t>200</t>
  </si>
  <si>
    <t xml:space="preserve">Иные закупки товаров, работ и услуг для обеспечения государственных (муниципальных) нужд
</t>
  </si>
  <si>
    <t>240</t>
  </si>
  <si>
    <t xml:space="preserve">Закупка товаров, работ, услуг в целях капитального ремонта государственного (муниципального) имущества
</t>
  </si>
  <si>
    <t>243</t>
  </si>
  <si>
    <t xml:space="preserve">Прочая закупка товаров, работ и услуг
</t>
  </si>
  <si>
    <t>244</t>
  </si>
  <si>
    <t xml:space="preserve">Социальное обеспечение и иные выплаты населению
</t>
  </si>
  <si>
    <t>300</t>
  </si>
  <si>
    <t xml:space="preserve">Публичные нормативные социальные выплаты гражданам
</t>
  </si>
  <si>
    <t xml:space="preserve">Социальные выплаты гражданам, кроме публичных нормативных социальных выплат
</t>
  </si>
  <si>
    <t>310</t>
  </si>
  <si>
    <t>320</t>
  </si>
  <si>
    <t xml:space="preserve">Пособия, компенсации и иные социальные выплаты гражданам, кроме публичных нормативных обязательств
</t>
  </si>
  <si>
    <t>321</t>
  </si>
  <si>
    <t xml:space="preserve">Приобретение товаров, работ, услуг в пользу граждан в целях их социального обеспечения
</t>
  </si>
  <si>
    <t>323</t>
  </si>
  <si>
    <t xml:space="preserve">Публичные нормативные выплаты гражданам несоциального характера
</t>
  </si>
  <si>
    <t>330</t>
  </si>
  <si>
    <t xml:space="preserve">Стипендии
</t>
  </si>
  <si>
    <t>340</t>
  </si>
  <si>
    <t xml:space="preserve">Иные выплаты населению
</t>
  </si>
  <si>
    <t>360</t>
  </si>
  <si>
    <t xml:space="preserve">Иные бюджетные ассигнования
</t>
  </si>
  <si>
    <t>800</t>
  </si>
  <si>
    <t xml:space="preserve">Исполнение судебных актов
</t>
  </si>
  <si>
    <t>830</t>
  </si>
  <si>
    <t xml:space="preserve">Исполнение судебных актов Российской Федерации и мировых соглашений по возмещению причиненного вреда
</t>
  </si>
  <si>
    <t>831</t>
  </si>
  <si>
    <t>850</t>
  </si>
  <si>
    <t xml:space="preserve">Уплата налогов, сборов и иных платежей
</t>
  </si>
  <si>
    <t xml:space="preserve">Уплата налога на имущество организаций и земельного налога
</t>
  </si>
  <si>
    <t>851</t>
  </si>
  <si>
    <t xml:space="preserve">Уплата прочих налогов, сборов
</t>
  </si>
  <si>
    <t>852</t>
  </si>
  <si>
    <t xml:space="preserve">Уплата иных платежей
</t>
  </si>
  <si>
    <t>853</t>
  </si>
  <si>
    <t>Прочие выбытия</t>
  </si>
  <si>
    <t>400</t>
  </si>
  <si>
    <t xml:space="preserve">Капитальные вложения в объекты государственной (муниципальной) собственности
</t>
  </si>
  <si>
    <t xml:space="preserve">Приобретение объектов недвижимого имущества государственными (муниципальными) бюджетными и автономными учреждениями
</t>
  </si>
  <si>
    <t>406</t>
  </si>
  <si>
    <t xml:space="preserve">Строительство (реконструкция) объектов недвижимого имущества государственными (муниципальными) бюджетными и автономными учреждениями
</t>
  </si>
  <si>
    <t>407</t>
  </si>
  <si>
    <t>Бюджетная смета</t>
  </si>
  <si>
    <t xml:space="preserve">Закупка товаров, работ, услуг в сфере информационно-коммуникационных технологий
</t>
  </si>
  <si>
    <t>242</t>
  </si>
  <si>
    <t>1.4.1. Установленная численность учреждения (для казенных учреждений), численность в соответствии с утвержденным штатным расписанием (для бюджетных и автономных учреждений) и фактическая численность учреждения</t>
  </si>
  <si>
    <t>&lt;1&gt; При указании перечня допускается сделать ссылку на пункт 2.6 Отчета.</t>
  </si>
  <si>
    <t>работников с высшим немедицинским образованием, предоставляющих медицинские услуги (обеспечивающих предоставление)</t>
  </si>
  <si>
    <t>младшего медицинского персонала</t>
  </si>
  <si>
    <t>Всего по учреждению</t>
  </si>
  <si>
    <t>Административно-управленческого персонала (руководитель, заместители руководителя)</t>
  </si>
  <si>
    <t>2.5. Сведения о выполнении государственного задания и целевых показателей эффективности работы учреждения</t>
  </si>
  <si>
    <t>2.6. Сведения по платным услугам</t>
  </si>
  <si>
    <t>2.7. Информация о количестве потребителей, воспользовавшихся услугами (работами)</t>
  </si>
  <si>
    <t>2.8. Жалобы потребителей, воспользовавшихся услугами</t>
  </si>
  <si>
    <t>2.9. Сведения об исполнении объемов оказания медицинской помощи в рамках территориальной программы ОМС</t>
  </si>
  <si>
    <t>2.10. Сведения об использовании средств целевых субсидий</t>
  </si>
  <si>
    <t>Процент исполнения, % (гр. 8 = гр. 7 / гр. 6 x 100)</t>
  </si>
  <si>
    <t>Средняя заработная плата за год, предшествующий отчетному</t>
  </si>
  <si>
    <t>Средняя заработная плата за отчетный период</t>
  </si>
  <si>
    <t>служащих</t>
  </si>
  <si>
    <t>рабочих</t>
  </si>
  <si>
    <t>Заместителей руководителя</t>
  </si>
  <si>
    <t>Руководителя</t>
  </si>
  <si>
    <t>к приказу департамента здравоохранения области</t>
  </si>
  <si>
    <t>Сведения об оказании платных услуг (выполнении работ) при осуществлении основных видов деятельности сверх государственного задания</t>
  </si>
  <si>
    <t>Сведения об оказании платных услуг (выполнении работ) при осуществлении иных видов деятельности</t>
  </si>
  <si>
    <t>КУ СЗ ВО "Централизованная бухгалтерия" ___________   _____________   _____________</t>
  </si>
  <si>
    <t xml:space="preserve">                           »</t>
  </si>
  <si>
    <t>«Приложение</t>
  </si>
  <si>
    <t xml:space="preserve"> - указания по заполнению формы федерального статистического наблюдения П-4 "Сведения о численности и заработной платы работников", утвержденные приказом Росстата от 27 ноября 2019 года № 711;</t>
  </si>
  <si>
    <t xml:space="preserve"> - методику  расчета фактческого уровня средней заработной платы отдельных категорий работников, определенных указами Президента Российской Федерации от 7 мая 2012 года № 597 "О мероприятиях по реализации государственной социальной политики" и от 1 июня 2012 г. "О национальной стратегии в интересах детей  на 2012-2017 годы", по отношению к средней заработной плате в соответствующем субъекте Российской Федерации (Приложение № 5 к программе поэтапного совершенствования системы опраты труда в государственных (муниципальных) учреждениях на 2012-2018 годы, утвержденной распоряжением Правительства Российской Федерации от 26 ноября 2012 года № 2190-р)  </t>
  </si>
  <si>
    <t>Балансовая стоимость нефинансовых активов (сумма строк стр. 010, 040, 070, 080, 120,130,150,160 формы 0503730, соответственно графы 6 и 10)</t>
  </si>
  <si>
    <t>2.3. Сведения о показателях по дебиторской и кредиторской задолженности учреждения (1-й и 2-й раздел формы 0503769)</t>
  </si>
  <si>
    <t xml:space="preserve">Возврат дебиторской задолженности прошлых лет </t>
  </si>
  <si>
    <t>247</t>
  </si>
  <si>
    <t>Закупка энергетических ресурсов</t>
  </si>
  <si>
    <t>Возврат остатков субсидий прошлых лет</t>
  </si>
  <si>
    <t>610</t>
  </si>
  <si>
    <t>3.1. Общая балансовая стоимость недвижимого имущества, находящегося у учреждения на праве оперативного управления, рублей (стр.601 Сведений о движении нефинансовых активов учреждения (форма 0503768), графы 4 и 11 соответственно) (стр. 012 форма 0503168 графы 4 и 11 соответственно)</t>
  </si>
  <si>
    <t>Остаточная стоимость недвижимого имущества, находящегося у учреждения на праве оперативного управления, рублей (сумма стр.601 минус стр. 611 Сведений о движении нефинансовых активов учреждения (форма 0503768), графы 4 и 11 соответственно) (стр. 012 минус стр. 052 (формы 0503168) графы 4 и 11 соответственно)</t>
  </si>
  <si>
    <t>переданного в аренду  (код аналитики 120 гр.9 формы 0503737_2)</t>
  </si>
  <si>
    <t>3.7. Общая балансовая стоимость недвижимого имущества, приобретенного учреждением в отчетном году за счет доходов, полученных от платных услуг и иной приносящей доход деятельности, рублей (строка 601, графа 5 раздела 2 формы 0503768_2)</t>
  </si>
  <si>
    <t>Остаточная стоимость особо ценного движимого имущества, находящегося у учреждения на праве оперативного управления , рублей (стр. 602 минус стр. 612 Сведений о движении нефинансовых активов учреждения (форма 0503768), графы 4 и 11 соответственно)</t>
  </si>
  <si>
    <t>3.9. Общая балансовая стоимость особо ценного движимого имущества, приобретенного учреждением в отчетном году за счет средств, выделенных учредителем на указанные цели, рублей (строка 602, графа 5 минус графа 6,7 раздела 2 формы 0503768_4)</t>
  </si>
  <si>
    <t>Суммы кассовых поступлений (с учетом возврата) и выплат (с учетом возврата), рублей</t>
  </si>
  <si>
    <t>от реализации (код аналитики 410+440 гр.9 формы 0503737_2)</t>
  </si>
  <si>
    <t>3.6. Общая балансовая стоимость недвижимого имущества, приобретенного учреждением в отчетном году за счет средств, выделенных главным распорядителем (учредителем) на указанные цели, рублей (строка 601, графа 5 раздела 2 формы 0503768_4)</t>
  </si>
  <si>
    <t>3.8. Общая балансовая стоимость особо ценного движимого имущества, находящегося у учреждения на праве оперативного управления, рублей (строка 602 Сведений о движении нефинансовых активов учреждения (форма 0503768 графы 4 и 11 соответственно)</t>
  </si>
  <si>
    <t>2.4. Показатели по поступлениям и выплатам учреждения (графа 6 и 7 в соответствии с формой 0503737 по соответствующему источнику)</t>
  </si>
  <si>
    <t>3.2. Общая балансовая стоимость движимого имущества, находящегося у учреждения на праве оперативного управления, рублей (сумма стр.014,015,016,017,018 и сооружения (стр.011+стр.012-стр.601) Сведений о движении нефинансовых активов учреждения (форма 0503768), графы 4 и 11 соответственно) (сумма стр. 014, 015,016,017,018 (формы 0503168) графы 4 и 11 соответственно)</t>
  </si>
  <si>
    <t>Остаточная стоимость движимого имущества, находящегося у учреждения на праве оперативного управления, рублей (сумма стр.014,015,016,017,018 и  сооружения (стр.011+стр.012-стр.601) минус сумма стр.054, 055, 056, 057, 058 и сооружения (стр.051+стр.052-стр.611) Сведений о движении нефинансовых активов учреждения (форма 0503768), графы 4 и 11 соответственно)</t>
  </si>
  <si>
    <t>Остаточная стоимость нефинансовых активов (сумма строк стр. 030, 060, 070, 080, 100, 120, 130,150, 160 формы 0503730, соответственно графы 6 и 10)</t>
  </si>
  <si>
    <t>от 11.03.2022 года № 244</t>
  </si>
  <si>
    <t>1.В соответсвии с п. 2.6. Отчета</t>
  </si>
  <si>
    <t>Прием врача-специалиста</t>
  </si>
  <si>
    <t>Прием заведующего отделением</t>
  </si>
  <si>
    <t>Повторный прием врача-специалиста</t>
  </si>
  <si>
    <t>Повторный прием заведующего отделения</t>
  </si>
  <si>
    <t>Акушерское отделение физиологическое</t>
  </si>
  <si>
    <t>Акушерское отделение обсервационное</t>
  </si>
  <si>
    <t>Гастроэнтерологическое отделение</t>
  </si>
  <si>
    <t>Гематологическое отделение</t>
  </si>
  <si>
    <t xml:space="preserve">Гинекологическое отделение </t>
  </si>
  <si>
    <t>Кардиологическое отделение</t>
  </si>
  <si>
    <t>Неврологическое отделение</t>
  </si>
  <si>
    <t>Нейрохирургическое отделение</t>
  </si>
  <si>
    <t>Нефрологическое отделение</t>
  </si>
  <si>
    <t>Отделение общей хирургии</t>
  </si>
  <si>
    <t>Отоларингологическое отделение</t>
  </si>
  <si>
    <t xml:space="preserve">Отделение паталогия беременности </t>
  </si>
  <si>
    <t>Пульмонологическое отделение</t>
  </si>
  <si>
    <t>Ревматологическое отделение</t>
  </si>
  <si>
    <t>Отделение сердечно-сосудистой хирургии (кардиохирургическое)</t>
  </si>
  <si>
    <t>Отделение сосудистой хирургии</t>
  </si>
  <si>
    <t>Травматологическое отделение № 1</t>
  </si>
  <si>
    <t>Травматологическое отделение № 2</t>
  </si>
  <si>
    <t>Урологическое отделение</t>
  </si>
  <si>
    <t>Отделение челюстно-лицевой хирургии</t>
  </si>
  <si>
    <t>Эндокринологическое отделение</t>
  </si>
  <si>
    <t>Отделение гинекологии дневной стационар (наблюдение после хирургических/ диагностических манипуляций)</t>
  </si>
  <si>
    <t>Отделение анестезиологии и реанимации</t>
  </si>
  <si>
    <t>Приемно-диагностическое отделение</t>
  </si>
  <si>
    <t xml:space="preserve">Ультразвуковое исследование щитовидной железы и парщитовидных желез </t>
  </si>
  <si>
    <t>Ультразвуковое исследование матки и придатков трансабдоминальное</t>
  </si>
  <si>
    <t>Ультразвуковое исследование плода (I триместр)</t>
  </si>
  <si>
    <t>Ультразвуковое исследование плода (II и III триместр)</t>
  </si>
  <si>
    <t>Ультразвуковое исследование органов брюшной полости (комплексное)</t>
  </si>
  <si>
    <t>Ультразвуковое исследование почек и надпочечников</t>
  </si>
  <si>
    <t>Ультразвуковое исследование гепатобиллиарной зоны</t>
  </si>
  <si>
    <t>Ультразвуковое исследование простаты</t>
  </si>
  <si>
    <t>Ультразвуковое исследование предстательной железы трансректальное</t>
  </si>
  <si>
    <t>Ультразвуковое исследование органов мошонки</t>
  </si>
  <si>
    <t>Ультразвуковое исследование мочевыводящих путей</t>
  </si>
  <si>
    <t>Ультразвуковое исследование молочных желез</t>
  </si>
  <si>
    <t>Ультразвуковое исследование лимфатических узлов (одна анатомическая зона)</t>
  </si>
  <si>
    <t>Ультразвуковое исследование мягких тканей (одна анатомическая зона)</t>
  </si>
  <si>
    <t>Ультразвуковое исследование слюнных желез</t>
  </si>
  <si>
    <t>Ультразвуковое исследование матки и придатков трансвагинальное</t>
  </si>
  <si>
    <t>Ультразвуковое исследование плевральной полости</t>
  </si>
  <si>
    <t>Ультразвуковое исследование суставов (1область)</t>
  </si>
  <si>
    <t>Проведение электрографических исследований, расшифровка, описание и интерпретация данных (ЭКГ)</t>
  </si>
  <si>
    <t>Электрокардиография с физическими упражнениями</t>
  </si>
  <si>
    <t>Эхокардиография (ЭХО-сердца)</t>
  </si>
  <si>
    <t>Вэлоэргометрия</t>
  </si>
  <si>
    <t>Хотеровское мониторирование сердечного ритма (ХМ-ЭКГ)</t>
  </si>
  <si>
    <t>Суточное мониторирование артериального давления</t>
  </si>
  <si>
    <t>Функциональное тестирование легких (СПГ)</t>
  </si>
  <si>
    <t>Функциональное тестирование легких с бронхолитиками (с функциональными пробами)</t>
  </si>
  <si>
    <t>Электроэнцефалография (ЭЭГ)</t>
  </si>
  <si>
    <t>Электромиография</t>
  </si>
  <si>
    <t>Допплерография брахиоцефальных сосудов (артерий и вен) с цветным картированием кровота (УЗДГ БЦС)</t>
  </si>
  <si>
    <t>Ультразвуковая допплерография сосудов (артерий и вен) нижних конечностей</t>
  </si>
  <si>
    <t>Ультразвуковая допплерография сосудов (артерий и вен) верхних конечностей</t>
  </si>
  <si>
    <t>Допплерография брюшной аорты</t>
  </si>
  <si>
    <t>Допплерография сосудов почек</t>
  </si>
  <si>
    <t>Дуоденоскопия</t>
  </si>
  <si>
    <t>Эзофагогастродуоденоскопия (без стоимости цитологического/гистологического исследования)</t>
  </si>
  <si>
    <t>Толстокишечная эндоскопия диагностическая  (колоноскопия)(без стоимости цитологического/гистологического исследования)</t>
  </si>
  <si>
    <t>Эндоскопическая резекция слизистой толстой кишки (полипэктомия в амбулаторных условиях)</t>
  </si>
  <si>
    <t>Трахеобронхоскопия лечебно-диагностическая (без стоимости цитологического/гистологического исследования)</t>
  </si>
  <si>
    <t>Цистоскопия</t>
  </si>
  <si>
    <t>Магнитно-резонансная томография головного мозга</t>
  </si>
  <si>
    <t>Магнитно-резонансная томография позвоночника (1 отдел)</t>
  </si>
  <si>
    <t>Магнитно-резонансная томография глазницы (орбиты)</t>
  </si>
  <si>
    <t>Магнитно-резонансная томография околоносовых пазух</t>
  </si>
  <si>
    <t>Магнитно-резонансная томография органов малого таза</t>
  </si>
  <si>
    <t>Магнитно-резонансная томография забрюшинного пространства</t>
  </si>
  <si>
    <t>Магнитно-резонансная томография брюшной полости с холангиографией</t>
  </si>
  <si>
    <t>Магнитно-резонансная томография мягких тканей</t>
  </si>
  <si>
    <t>Магнитно-резонансная томография суставов (1 сустав)</t>
  </si>
  <si>
    <t>Магнитно-резонансная томография артериография (1 область)</t>
  </si>
  <si>
    <t>Магнитно-резонансная томография мягких тканей (или забрюшинного пространства, или брюшной полости, или органов малого таза)  с внутривенным контрастированием (Омнискан)</t>
  </si>
  <si>
    <t>Магнитно-резонансная томография мягких тканей (или забрюшинного пространства, или брюшной полости, или органов малого таза)  с внутривенным контрастированием (Гадовист)</t>
  </si>
  <si>
    <t>Магнитно-резонансная томография мягких тканей (или забрюшинного пространства, или брюшной полости, или органов малого таза)  с внутривенным контрастированием (Магневист)</t>
  </si>
  <si>
    <t>Магнитно-резонансная томография головного мозга (или 1 отдела позвоночника, или глазницы) с внутривенным контрастированием (Гадовист)</t>
  </si>
  <si>
    <t>Магнитно-резонансная томография головного мозга (или 1 отдела позвоночника, или глазницы) с внутривенным контрастированием (Магневист)</t>
  </si>
  <si>
    <t>Магнитно-резонансная холангиография</t>
  </si>
  <si>
    <t>Магнитно-резонансная диффузия головного мозга</t>
  </si>
  <si>
    <t>Магнитно-резонансная венография миелография</t>
  </si>
  <si>
    <t xml:space="preserve">Магнитно-резонансная венография (одна область) </t>
  </si>
  <si>
    <t>Магнитно-резонансная томография комплекс из двух исследований органов головы</t>
  </si>
  <si>
    <t>Магнитно-резонансная томография комплекс из двух исследований ЦНС и осевого скелета</t>
  </si>
  <si>
    <t>Магнитно-резонансная томография комплекс из двух исследований осевого скелета</t>
  </si>
  <si>
    <t>Магнитно-резонансная томография комплекс из двух исследований опорно-двигательного аппарата</t>
  </si>
  <si>
    <t>Магнитно-резонансная томография комплекс из двух исследований ЦНС и опорно-двигательного аппарата</t>
  </si>
  <si>
    <t>Магнитно-резонансная томография комплекс из двух исследований внутренних органов</t>
  </si>
  <si>
    <t>Магнитно-резонансная томография комплекс из двух исследований костно-суставной системы</t>
  </si>
  <si>
    <t>Магнитно-резонансная томография комплекс из трех исследований осевого скелета и органов головы</t>
  </si>
  <si>
    <t>Магнитно-резонансная томография комплекс из трех исследований осевого скелета</t>
  </si>
  <si>
    <t>Описание и интерпретация рентгенографических (магнитно-резонансных) изображений с консультацией врача-рентгенолога</t>
  </si>
  <si>
    <t>Магнитно-резонансная томография комплекс из трех исследований внутренних органов</t>
  </si>
  <si>
    <t>Спиральная компьютерная томография головы</t>
  </si>
  <si>
    <t>Спиральная компьютерная томография придаточных пазух носа</t>
  </si>
  <si>
    <t>Спиральная компьютерная томография височной кости</t>
  </si>
  <si>
    <t>Компьютерная томография лицевого отдела черепа</t>
  </si>
  <si>
    <t>Спиральная компьютерная томография позвоночника (1 отдел)</t>
  </si>
  <si>
    <t>Спиральная компьютерная томография забрюшинного пространства (почек и надпочечников)</t>
  </si>
  <si>
    <t>Спиральная компьютерная томография сустава (1 сустав)</t>
  </si>
  <si>
    <t>Компьютерная томография мягких тканей</t>
  </si>
  <si>
    <t>Спиральная компьютерная томография костей скелета (голень, бедренная кость и т.п.)</t>
  </si>
  <si>
    <t>Компьютерная томография органов грудной полости</t>
  </si>
  <si>
    <t>Компьютерная томография брюшной полости (без почек)</t>
  </si>
  <si>
    <t>Спиральная компьютерная томография с внутривенным болюсным контрастированием (1 область)</t>
  </si>
  <si>
    <t>Компьютерная томография верхней конечности</t>
  </si>
  <si>
    <t>Компьютерная томография нижней конечности</t>
  </si>
  <si>
    <t>Спиральная компьютерная томография органов малого таза у мужчин</t>
  </si>
  <si>
    <t>Спиральная компьютерная томография органов малого таза у женщин</t>
  </si>
  <si>
    <t>Ангиография (1 область)</t>
  </si>
  <si>
    <t xml:space="preserve">Сцинтиграфия костей </t>
  </si>
  <si>
    <t>Динамическая нефросцинтиграфия</t>
  </si>
  <si>
    <t>Сцинтиграфия щитовидной железы</t>
  </si>
  <si>
    <t>Сцинтиграфия паращитовидной железы</t>
  </si>
  <si>
    <t>Сцинтиграфия легких</t>
  </si>
  <si>
    <t>Сцинтиграфия миокарда</t>
  </si>
  <si>
    <t>Изотопная ренография</t>
  </si>
  <si>
    <t>Рентгенография легких цифровая</t>
  </si>
  <si>
    <t>Прицельная рентгенография органов грудной клетки</t>
  </si>
  <si>
    <t>в одной проекции</t>
  </si>
  <si>
    <t>в двух проекциях</t>
  </si>
  <si>
    <t>Рентгенография мягких тканей шеи</t>
  </si>
  <si>
    <t>Рентгенография основания черепа</t>
  </si>
  <si>
    <t xml:space="preserve">Рентгенография черепа  </t>
  </si>
  <si>
    <t>Рентгенография первого и второго шейного позвонка</t>
  </si>
  <si>
    <t>Рентгенография сочленения затылочной кости и первого шейного позвонка</t>
  </si>
  <si>
    <t>Рентгенография шейного отдела позвоночника</t>
  </si>
  <si>
    <t>Рентгенография дорсального (грудного) отдела позвоночника</t>
  </si>
  <si>
    <t>Рентгенография поясничного отдела позвоночника</t>
  </si>
  <si>
    <t>Рентченография кресца и копчика</t>
  </si>
  <si>
    <t>Рентгенография пояснично-крестцового отдела позвоночника</t>
  </si>
  <si>
    <t xml:space="preserve">КПС в косых проекциях. Рентгенография позвоночника. Специальные исследования и проекции. </t>
  </si>
  <si>
    <t>Рентгенография позвоночника, вертикальная</t>
  </si>
  <si>
    <t>Рентгенография грудины</t>
  </si>
  <si>
    <t>Рентгенография лонного сочленения</t>
  </si>
  <si>
    <t>Рентгенография всего таза</t>
  </si>
  <si>
    <t>Рентгенография лопатки</t>
  </si>
  <si>
    <t>Рентгенография плечевой кости</t>
  </si>
  <si>
    <t>Рентгенография локтевой кости и лучевой кости</t>
  </si>
  <si>
    <t>Рентгенография кисти руки</t>
  </si>
  <si>
    <t>Рентгенография пальцев руки</t>
  </si>
  <si>
    <t>Рентгенография бедренной кости</t>
  </si>
  <si>
    <t>Рентгенография большой берцовой и малой берцовой кости</t>
  </si>
  <si>
    <t>Рентгенография пяточной кости</t>
  </si>
  <si>
    <t>Рентгенография стопы</t>
  </si>
  <si>
    <t>Рентгенография пальцев ноги</t>
  </si>
  <si>
    <t>Рентгенография костей лицевого скелета</t>
  </si>
  <si>
    <t>Телерентгенография черепа в боковой проекции</t>
  </si>
  <si>
    <t>Рентгенография височно-нижнечелюстного сустава</t>
  </si>
  <si>
    <t>Рентгенография межпозвоночных сочленений</t>
  </si>
  <si>
    <t>Рентгенография локтевого сустава</t>
  </si>
  <si>
    <t>Рентгенография лучезапястного сустава</t>
  </si>
  <si>
    <t>Рентгенография коленного сустава</t>
  </si>
  <si>
    <t>Рентгенография плечевого сустава</t>
  </si>
  <si>
    <t>Рентгенография бедренного сустава</t>
  </si>
  <si>
    <t>Рентгенография голеностопного сустава</t>
  </si>
  <si>
    <t>Рентгенография акромиального-ключичного сустава</t>
  </si>
  <si>
    <t>Рентгенография грудинно-ключичного сочленения</t>
  </si>
  <si>
    <t>Томография височно-нижнечелюстного сустава</t>
  </si>
  <si>
    <t>Ортопантомография цифровая</t>
  </si>
  <si>
    <t>Рентгенография верхней челюсти в косой проекции</t>
  </si>
  <si>
    <t>Рентгенография нижней челюсти в боковой проекции</t>
  </si>
  <si>
    <t>Рентгенография гортани и трахеи</t>
  </si>
  <si>
    <t>Рентгенография придаточных пазух носа</t>
  </si>
  <si>
    <t>Рентроградная уретрография с контрастированием</t>
  </si>
  <si>
    <t>Флюорография легких цифровая</t>
  </si>
  <si>
    <t>Томография легких</t>
  </si>
  <si>
    <t>Ретроградная холангиопанкреатография (РХПГ)</t>
  </si>
  <si>
    <t>Рентгеноскопия пищевода</t>
  </si>
  <si>
    <t>Рентгеноскопия пищевода, желудка и 12-перстной кишки</t>
  </si>
  <si>
    <t>Рентгеноскопия пищевода, желудка и 12-перстной кишки с контролем пассажа контраста по тонкому и толстому кишечнику</t>
  </si>
  <si>
    <t>Рентгеноконтроль прохождения контраста по толстому кишечнику</t>
  </si>
  <si>
    <t>Рентгенография височных костей (с обеих сторон)</t>
  </si>
  <si>
    <t>по Майеру</t>
  </si>
  <si>
    <t>по Стенверсу</t>
  </si>
  <si>
    <t>по Шуллеру</t>
  </si>
  <si>
    <t>Рентгенография глазного яблока с протезом-индикатором Комберга-Балтина</t>
  </si>
  <si>
    <t>Обзорная урография (рентгенография мочевыделительной системы)</t>
  </si>
  <si>
    <t>Внутривенная урография с контрастным веществом Ультравист</t>
  </si>
  <si>
    <t>Внутривенная урография с контрастным веществом Йогексол</t>
  </si>
  <si>
    <t>Гистеросальпингография</t>
  </si>
  <si>
    <t>Описание и интерпретация рентгенографических изображений</t>
  </si>
  <si>
    <t>Обзорный снимок брюшной полости и органов малого таза</t>
  </si>
  <si>
    <t>Гистеросальпингография (без рентгена)</t>
  </si>
  <si>
    <t>Раздельное диагностическое выскабливание полости матки и цервикального канала</t>
  </si>
  <si>
    <t>Электродиатермаконизация шейки матки</t>
  </si>
  <si>
    <t>Малая инвазивная операция (Вакуум-аспирация эндометрия)</t>
  </si>
  <si>
    <t>Искусственное прерывание беременности (аборт)</t>
  </si>
  <si>
    <t>Гистероскопия</t>
  </si>
  <si>
    <t>Гистероскопия с раздельно-диагностическим выскабливанием полости матки и цервикального канала</t>
  </si>
  <si>
    <t>Гистерорезектоскопия</t>
  </si>
  <si>
    <t>Введение (удаление) внутриматочной спирали</t>
  </si>
  <si>
    <t>Радиоволновая терапия шейки матки</t>
  </si>
  <si>
    <t>Искусственное прерывание беременности (медикаментозный  аборт)</t>
  </si>
  <si>
    <t>Анализ мочи общий (ОАМ)</t>
  </si>
  <si>
    <t>Исследование уровня глюкозы в моче</t>
  </si>
  <si>
    <t>Определение белка в моче</t>
  </si>
  <si>
    <t>Обнаружение кетоновых тел в моче (ацетон)</t>
  </si>
  <si>
    <t>Анализ мочи  (Проба Нечипоренко)</t>
  </si>
  <si>
    <t>Определение суточной потери белка в моче</t>
  </si>
  <si>
    <t>Исследование на микроальбуминурию</t>
  </si>
  <si>
    <t xml:space="preserve">Общий (клинический) анализ крови развернутый </t>
  </si>
  <si>
    <t>Общий (клинический) анализ крови развернутый с ретикулоцитами</t>
  </si>
  <si>
    <t>Исследование скорости оседания эритроцитов</t>
  </si>
  <si>
    <t>Исследование времени свертывания нестабилизированной крови или рекальцификации плазмы неактивированное (свертываемость)</t>
  </si>
  <si>
    <t>Исследование времени кровотечения</t>
  </si>
  <si>
    <t>Цитологическое исследование мазка костного мозга (Подсчет формулы костного мозга)</t>
  </si>
  <si>
    <t>Микроскопическое исследование "толстой капли" мазка крови на малярийные плазмодии</t>
  </si>
  <si>
    <t>Копрологическое исследование (исследование  уровня стеркобилина, физических свойств каловых масс, белка, концентрации водородных ионов (pH), скрытую кровь)</t>
  </si>
  <si>
    <t>Исследование кала на простейшие и яйца гельминтов ( в т.ч. лямблии, энтеробиоз)</t>
  </si>
  <si>
    <t>Микроскопическое исследование влагалищных мазков</t>
  </si>
  <si>
    <t>Исследование спинно-мозговой жидкости</t>
  </si>
  <si>
    <t>Исследование уровня общего белка в крови</t>
  </si>
  <si>
    <t>Исследование уровня альбумина в крови</t>
  </si>
  <si>
    <t>Исследование уровня мочевой кислоты в крови</t>
  </si>
  <si>
    <t xml:space="preserve">Определение  уровня С-реактивного белка в сыворотке крови </t>
  </si>
  <si>
    <t>Исследование уровня холестерина в крови</t>
  </si>
  <si>
    <t>Исследование уровня триглицеридов в крови</t>
  </si>
  <si>
    <t>Исследование уровня липопротеинов низкой плотности</t>
  </si>
  <si>
    <t>Исследование уровня альфа-липопротеинов (высоков плотности) в крови</t>
  </si>
  <si>
    <t>Исследование уровня глюкозы в крови на анализаторе</t>
  </si>
  <si>
    <t>Проведение глюкозотолерантного теста (сахарная кривая)</t>
  </si>
  <si>
    <t>Определение гликозилированного гемоглобина</t>
  </si>
  <si>
    <t>Исследование уровня общего билирубина в крови</t>
  </si>
  <si>
    <t>Исследование уровня свободного и связанного билирубина в крови</t>
  </si>
  <si>
    <t>Исследование уровня железа сыворотки крови</t>
  </si>
  <si>
    <t>Исследование уровня хлоридов в крови</t>
  </si>
  <si>
    <t>Исследование уровня амилазы в крови</t>
  </si>
  <si>
    <t>Исследование уровня аланин-трансаминазы в крови (АЛТ)</t>
  </si>
  <si>
    <t>Исследование уровня аспарат-трансаминазы в крови (АСТ)</t>
  </si>
  <si>
    <t>Исследование уровня щелочной фосфотазы в крови</t>
  </si>
  <si>
    <t>Исследование уровня лактатдегидрогеназы в крови (ЛДГ)</t>
  </si>
  <si>
    <t>Исследование уровня креатинкиназы  в крови</t>
  </si>
  <si>
    <t>Исследование уровня креатинкиназы  МВ (КФК МВ) в крови</t>
  </si>
  <si>
    <t xml:space="preserve">Исследование ревматоидных факторов </t>
  </si>
  <si>
    <t>Определение антистрептолизин (АСЛО)</t>
  </si>
  <si>
    <t>Исследование фолликулостимулирующего гормона в сыворотке крови</t>
  </si>
  <si>
    <t>Исследование уровня прокальцитонина в крови</t>
  </si>
  <si>
    <t>Исследование пролактина в крови</t>
  </si>
  <si>
    <t>Исследование уровня С-пептид в  крови</t>
  </si>
  <si>
    <t>Исследование уровня картизола</t>
  </si>
  <si>
    <t>Исследование уровня общего простатспецифического антигена в крови</t>
  </si>
  <si>
    <t>Исследование уровня свободного простатспецифического антигена в крови</t>
  </si>
  <si>
    <t>Определение 1,25-ОН витамина Д в крови на автоматическом анализаторе</t>
  </si>
  <si>
    <t>Исследование уровня паратиреоидного гормона в крови</t>
  </si>
  <si>
    <t>Исследование уровня общего тестостерона в крови</t>
  </si>
  <si>
    <t>Исследование уровня дегидроэпиандростерона сульфата в крови</t>
  </si>
  <si>
    <t>Исследование уровня лютеинизирующего гормона в сыворотке крови</t>
  </si>
  <si>
    <t>Исследование уровня тропонина в крови</t>
  </si>
  <si>
    <t>Исследование уровня прогестерона в крови</t>
  </si>
  <si>
    <t>Исследование уровня общего эстрадиола в крови</t>
  </si>
  <si>
    <t>Исследование уровня остеокальцина в крови</t>
  </si>
  <si>
    <t>Исследование антител к рецептору тиреотропного гормона (ТТГ) в крови</t>
  </si>
  <si>
    <t xml:space="preserve">Исследование уровня тиреотропина плазмы крови (ТТГ) </t>
  </si>
  <si>
    <t>Исследование крови тироксина (Т4) в сыворотке крови</t>
  </si>
  <si>
    <t>Исследование антител к ткани щитовидной железы (а/т к ТПО)</t>
  </si>
  <si>
    <t>Исследование уровня мочевины в крови</t>
  </si>
  <si>
    <t>Исследование уровня креатинина в крови</t>
  </si>
  <si>
    <t>Исследование уровня общего кальция в крови</t>
  </si>
  <si>
    <t>Исследование уровня неорганического фосфора в крови</t>
  </si>
  <si>
    <t>Исследование уровня калия, натрия, кальция в крови</t>
  </si>
  <si>
    <t>Исследование уровня трансферретина в сыворотке крови</t>
  </si>
  <si>
    <t>Исследование уровня ферритина в крови</t>
  </si>
  <si>
    <t>Определение уровня Ig Е суммарных (диагностика аллергий)</t>
  </si>
  <si>
    <t>Определение антигена вируса гепатита В (HBеAg)  в крови</t>
  </si>
  <si>
    <t>Определение антител классов М, G (lgM, lgG) в вирусу гепатита С в крови (Anti-HCV- Ig)</t>
  </si>
  <si>
    <t>Определение антигена вируса гепатита В (HBsAg ) в крови</t>
  </si>
  <si>
    <t>Определение антител классов М, G (lgM, lgG) к антигену гепатита В в крови  (HВcAg)</t>
  </si>
  <si>
    <t>Определение антител класса М к вирусу гепатита "С"</t>
  </si>
  <si>
    <t>Коагулограмма  (АЧТВ,ПТИ,МНО, фибриноген)</t>
  </si>
  <si>
    <t>Исследование уровня РФМК (растворимый фибрин мономерный комплекс)</t>
  </si>
  <si>
    <t>Исследование уровня протромбинового времени в крови или в плазме (ПТИ + МНО)</t>
  </si>
  <si>
    <t>Определение Д-димера</t>
  </si>
  <si>
    <t xml:space="preserve">Определение резус-принадлежности и определение основных групп крови (А,В,0) </t>
  </si>
  <si>
    <t xml:space="preserve">Непрямой антиглобулиновый тест(тест Кумбса) </t>
  </si>
  <si>
    <t>Прямой антиглобулиновый тест (прямая проба Кумбса)</t>
  </si>
  <si>
    <t>Исследование антител к антигенам групп крови</t>
  </si>
  <si>
    <t>Исследование антител к антигенам эритроцитов в сыворотке крови</t>
  </si>
  <si>
    <t>Определение подгруппы и других групп крови меньшего значения А-1, А-2,D, Cc,E, Kell, Daffy (фенотипирование)</t>
  </si>
  <si>
    <t>Бактериологическое исследование кала на возбудителя дизентерии</t>
  </si>
  <si>
    <t>Бактериологическое исследование кала на тифо-паратифозные микроорганизмы</t>
  </si>
  <si>
    <t>Бактериологическое исследование кала на шигеллы и сальмонеллы</t>
  </si>
  <si>
    <t>Бактериологическое исследование кала на  иерсинии или эшерихии</t>
  </si>
  <si>
    <t>Бактериологическое исследование кала на клостридии</t>
  </si>
  <si>
    <t>Бактериологическое исследование кала на аэробные и факультативно-анаэробные микроорганизмы</t>
  </si>
  <si>
    <t>Микологическое исследование кала на кандида</t>
  </si>
  <si>
    <t>Исследование ккала на дизбактериоз</t>
  </si>
  <si>
    <t>Бактериологическое исследование слизи и пленок с миндалин на палочку дифтерии</t>
  </si>
  <si>
    <t>Бактериологическое исследование слизи с задней стенки глотки на палочку коклюша</t>
  </si>
  <si>
    <t>Бактериологическое исследование слизи задней стенки глотки на миненгококк</t>
  </si>
  <si>
    <t>Бактериологическое исследование отделяемого из зева и носа на золотистый стафилоккок</t>
  </si>
  <si>
    <t>Микробиологическое исследование мочи на аэробние и факультативно-анаэробные условно-патогенные микроорганизмы</t>
  </si>
  <si>
    <t>Микробиологическое исследование мочи на кандида</t>
  </si>
  <si>
    <t>Бактериологическое исследование крови на стерильность</t>
  </si>
  <si>
    <t>Бактериологическое исследование крови на тифо- и паратифозную группу микроорганизмов</t>
  </si>
  <si>
    <t>Микробиологическое исследование крови на кандида</t>
  </si>
  <si>
    <t>Микробиологическое исследование крови на облигатные анаэробные микроорганизмы</t>
  </si>
  <si>
    <t>Бактериологическое исследование слизи с миндалин и задней стенки глотки на аэробные и факультативно-анаэробные микроорганизму (стафилококк)</t>
  </si>
  <si>
    <t>Бактерологическое исследование мокроты на аэробные и факультативно-анаэробные микроорганизмы</t>
  </si>
  <si>
    <t>Бактерологическое исследование лаважной жидкости на аэробные и факультативно-анаэробные микроорганизмы</t>
  </si>
  <si>
    <t>Микробиологическое исследование мокроты абцессов на неспорообразующие анаэробы</t>
  </si>
  <si>
    <t>Микробиологическое исследование плевральной жидкости на неспорообразующие анаэробы</t>
  </si>
  <si>
    <t>Микробиологическое исследование мокроты на грибы</t>
  </si>
  <si>
    <t>Микологическое исследование мокроты на кандида</t>
  </si>
  <si>
    <t>Микологическое исследование мокроты на аспергиллы</t>
  </si>
  <si>
    <t>Бактериологическое исследование пунктата пролежня на анаэробные и факультативно-анаэробные микроорганизмы</t>
  </si>
  <si>
    <t>Бактериологическое исследование пунктата из ожога на анаэробные и микроанаэробные микроорганизмы</t>
  </si>
  <si>
    <t>Бактериологическое исследование раневого отделяемого на анаэробные и факультативно-анаэробные микроорганизмы</t>
  </si>
  <si>
    <t>Бактериологическое исследование раневого отделяемого на возбудителей газовой гангрены</t>
  </si>
  <si>
    <t>Микологическое исследование раневого отделяемого на кандида</t>
  </si>
  <si>
    <t>Бактериологическое исследование раневого отделяемого на неспорообразующие анаэробы</t>
  </si>
  <si>
    <t>Бактериологическое исследование синовиальной жидкости на аэробные и факультативно-анаэробные микроорганизмы</t>
  </si>
  <si>
    <t>Бактериологическое исследование отделяемого конъюктивы (слезная жидкость) на аэробные, факультативно-анаэробные условно-патогенные микроорганизмы</t>
  </si>
  <si>
    <t>Бактериологическое исследование отделяемого с век (соскобы с язв) на аэробные и факультативно-анаэробные условно-патогенные микроорганизмы</t>
  </si>
  <si>
    <t>Бактериологическое исследование соскоба с язв роговицы на аэробные и факультативно-анаэробные микроорганизмы</t>
  </si>
  <si>
    <t>Микробиологическое исследование отделяемого женских половых органов на неспорообразующие анаэробы</t>
  </si>
  <si>
    <t>Микробиологическое исследование отделяемого женских половых органов на неспорообразующие анаэробы и факультативно-анаэробные микроорганизмы</t>
  </si>
  <si>
    <t>Микологическое исследование влагалищного отделяемого на кандида</t>
  </si>
  <si>
    <t>Микологическое исследование осадка мочи на кандида</t>
  </si>
  <si>
    <t>Микологическое исследование перитонеальной жидкости на кандида</t>
  </si>
  <si>
    <t>Микроскопическое исследование отделяемого конъюктивы на грибы</t>
  </si>
  <si>
    <t>Микологическое исследование отделяемого из ушей на кандида</t>
  </si>
  <si>
    <t>Микологическое исследование  отделяемого из ушей на аспергиллы</t>
  </si>
  <si>
    <t>Микробиологическое исследование биоптата стенки желудка на геликобактер пилори</t>
  </si>
  <si>
    <t>Определение антител к Salmonella eterica</t>
  </si>
  <si>
    <t>Определение антител Salmonella paratyphi A</t>
  </si>
  <si>
    <t>Определение антител Salmonella paratyphi B</t>
  </si>
  <si>
    <t>Определение антител Salmonella paratyphi C</t>
  </si>
  <si>
    <t>Определение антител Salmonella typhi</t>
  </si>
  <si>
    <t>Определение антител к сероварам Versinia enterocolitika</t>
  </si>
  <si>
    <t>Определение антител к Rikettsia spp.</t>
  </si>
  <si>
    <t>Определение антител к Brucella spp.</t>
  </si>
  <si>
    <t>Определение чувствительности микроорганизмов к бактериофагам</t>
  </si>
  <si>
    <t>Определение чувствительности микроорганизмов к антибиотикам и другим препаратам</t>
  </si>
  <si>
    <t>Гальванизация</t>
  </si>
  <si>
    <t>Лекарственный электрофорез постоянным, динамическим синусоидальным модулированным потоком (СМТ-форез, ДДТ-форез)</t>
  </si>
  <si>
    <t>Электрофорез, гальванизация</t>
  </si>
  <si>
    <t>Диадинамотерапия</t>
  </si>
  <si>
    <t xml:space="preserve">СМТ-терапия </t>
  </si>
  <si>
    <t>КВЧ - терапия</t>
  </si>
  <si>
    <t>Токи надтональной частоты</t>
  </si>
  <si>
    <t>Дарсонвализация местная</t>
  </si>
  <si>
    <t>Дарсонвализация полостная</t>
  </si>
  <si>
    <t>Индуктометрия</t>
  </si>
  <si>
    <t>УВЧ-терапия</t>
  </si>
  <si>
    <t>Дециметроволновая терапия</t>
  </si>
  <si>
    <t>Сантиметроволновая терапия</t>
  </si>
  <si>
    <t>Магнитотерапия низкочастотная</t>
  </si>
  <si>
    <t>Аэроионотерапия групповая</t>
  </si>
  <si>
    <t>Ультрафиолетовое облучение</t>
  </si>
  <si>
    <t>Ультразвуковая терапия</t>
  </si>
  <si>
    <t>Ингаляции (различные)</t>
  </si>
  <si>
    <t>Ванны пресные, ароматические, минеральные, лекарственные</t>
  </si>
  <si>
    <t>Вихревые ванны</t>
  </si>
  <si>
    <t>Парафиновые и озокеритовые аппликации</t>
  </si>
  <si>
    <t>Местная нафталановая процедура</t>
  </si>
  <si>
    <t>Лазерная терапия</t>
  </si>
  <si>
    <t>Лечебная физкультура в стационаре</t>
  </si>
  <si>
    <t>Массаж (1 зона)</t>
  </si>
  <si>
    <t>Мануальная терапия 1 условная единица</t>
  </si>
  <si>
    <t>Накожное исследование реакции на аллергены бытовые</t>
  </si>
  <si>
    <t>Накожное исследование реакции на аллергены пищевые</t>
  </si>
  <si>
    <t>Накожное исследование реакции на аллергены пыльцевые</t>
  </si>
  <si>
    <t>Тимпанометрия</t>
  </si>
  <si>
    <t>Отоакустическая эмиссия</t>
  </si>
  <si>
    <t>Рефлексометрия</t>
  </si>
  <si>
    <t>Гипербарическая оксигенация (баротерапия)</t>
  </si>
  <si>
    <t>Дистанционная нефролитотрипсия</t>
  </si>
  <si>
    <t>Процедура взяти крови из периферической вены</t>
  </si>
  <si>
    <t>Процедура взяти крови из пальца</t>
  </si>
  <si>
    <t>Перевязки при нарушениях целостности кожных покровов</t>
  </si>
  <si>
    <t>Плазмаферез</t>
  </si>
  <si>
    <t xml:space="preserve">Промывание верхне челюстной пазухи носа  </t>
  </si>
  <si>
    <t>Процедура получения цитологического препарата костного мозга путем пункции</t>
  </si>
  <si>
    <t>Процедура получения гистологического препарата костного мозга путем пункции</t>
  </si>
  <si>
    <t>Цитогенетическое исследование  (кариотип)</t>
  </si>
  <si>
    <t>Удаление ушной серы</t>
  </si>
  <si>
    <t>Процедура внутрисуставного введения лекарственных средств</t>
  </si>
  <si>
    <t>Кольпоскопия</t>
  </si>
  <si>
    <t>Наложение гипсовой повязки при переломах костей</t>
  </si>
  <si>
    <t>Ведение родов акушером гинекологом (родовспоможение)</t>
  </si>
  <si>
    <t>Тональная аудиометрия</t>
  </si>
  <si>
    <t>Цитологические исследование</t>
  </si>
  <si>
    <t>Гистологические исследования 1 уровень сложности</t>
  </si>
  <si>
    <t>Гистологические исследования 2 уровень сложности</t>
  </si>
  <si>
    <t>Гистологические исследования 3 уровень сложности</t>
  </si>
  <si>
    <t>Гистологические исследования 4 уровень сложности</t>
  </si>
  <si>
    <t>Гистологические исследования 5 уровень сложности</t>
  </si>
  <si>
    <t>Гистологические исследования (1 блок)</t>
  </si>
  <si>
    <t>Лапароскопическая операция</t>
  </si>
  <si>
    <t>Операция на отделении общей хирургии</t>
  </si>
  <si>
    <t xml:space="preserve">Операция на урологическом отделении </t>
  </si>
  <si>
    <t>Операция на отделении челюстно-лицевой хирургии</t>
  </si>
  <si>
    <t xml:space="preserve">Операция на отделении нейрохирургии </t>
  </si>
  <si>
    <t>Операция на отделении травматологии № 1</t>
  </si>
  <si>
    <t>Операция на отделении травматологии № 2</t>
  </si>
  <si>
    <t>Операция на отделении сердечно-сосудистой хирургии  (кардиохирургия)  (без стоимости расходных материалов)</t>
  </si>
  <si>
    <t xml:space="preserve">Операция на отоларингологическом отделении </t>
  </si>
  <si>
    <t xml:space="preserve">Операция на отделении сосудистой хирургии </t>
  </si>
  <si>
    <t>Операция кесарево сечение на акушерском отделении</t>
  </si>
  <si>
    <t xml:space="preserve">Операция на отделении гинекология </t>
  </si>
  <si>
    <t>Эндоскопическая полиэктомия из верхних отделов желудочно-кишечного тракта/ пищевод, желудок, 12-перстная кишка</t>
  </si>
  <si>
    <t>Эндоскопическая баланная кардиодилатация кардии, стриктур пищевода и анамостозов</t>
  </si>
  <si>
    <t>Эндоскопическое лигирование варикозно-расширенных вен пищевода</t>
  </si>
  <si>
    <t>Эндоскопическая резекция слизистой толстой кишки (полипэктомия)</t>
  </si>
  <si>
    <t>Эндоскопическая ассистируемая чрезкожная гастротомия</t>
  </si>
  <si>
    <t>Эндоскопическая ретроградная холангиопанкреатография с эндоскопической папиллосфинктеротомия (ЭПСТ и РХПГ)</t>
  </si>
  <si>
    <t>Спинальная анестезия</t>
  </si>
  <si>
    <t>Эпидуральная анестезия</t>
  </si>
  <si>
    <t>Эндотрахеальная анестезия</t>
  </si>
  <si>
    <t>Внутривенная анестезия (при проведении 1 диагностического исследования/манипуляции)</t>
  </si>
  <si>
    <t>Внутривенная анестезия (при проведении 2 диагностических исследований/манипуляций)</t>
  </si>
  <si>
    <t>Местная анестезия (1 область)</t>
  </si>
  <si>
    <t>Комплексное исследование (определение уровня хорионического гонадотропина, альфа-фетопротеина в крови (сыворотке крови)</t>
  </si>
  <si>
    <t>Иссечение подкожно-пожслизистого свища прямой кишки</t>
  </si>
  <si>
    <t>Удаление полипа анального канала</t>
  </si>
  <si>
    <t>Удаление инородного тела из прямой кишки без разреза</t>
  </si>
  <si>
    <t>Тромбэктомия из геморроидальных узлов (1 узел)</t>
  </si>
  <si>
    <t>Удаление геморроидальных бахромок</t>
  </si>
  <si>
    <t>Удаление атеромы</t>
  </si>
  <si>
    <t>Латексное лигирование внутренних геморроидальных узлов (1 узел)</t>
  </si>
  <si>
    <t>Удаление геморроидальных узлов (1 узел)</t>
  </si>
  <si>
    <t>Удаление ногтевых пластинок (клиновидная резекция матрикса)</t>
  </si>
  <si>
    <t>Удаление ногтевых пластинок при помощи лазера</t>
  </si>
  <si>
    <t>Удаление доброкачественных образований подкожной клетчатки (до 1 см)</t>
  </si>
  <si>
    <t>Удаление доброкачественных образований кожи (до 1 см)</t>
  </si>
  <si>
    <t>Удаление доброкачественных образований подкожной клетчатки (свыше  1 см)</t>
  </si>
  <si>
    <t>Удаление доброкачественных образований кожи (свыше  1 см)</t>
  </si>
  <si>
    <t>Аноскопия</t>
  </si>
  <si>
    <t>Удаление кондилом (1 кв.см)</t>
  </si>
  <si>
    <t>Лазерная деструкция тканей кожи туловища (от 0,1 до 0,4 см)</t>
  </si>
  <si>
    <t>Лазерная деструкция тканей кожи туловища (от 0,5 до 1,0 см)</t>
  </si>
  <si>
    <t>Лазерная деструкция тканей кожи туловища (от 1,1 до 2,5 см)</t>
  </si>
  <si>
    <t>Лазерная деструкция тканей кожи туловища (от 2,6 до 3,5 см)</t>
  </si>
  <si>
    <t>Лазерная деструкция тканей кожи туловища (свыше 3,5 см)</t>
  </si>
  <si>
    <t>Лазерная деструкция тканей кожи головы (от 0,1 см до 0,5 м)</t>
  </si>
  <si>
    <t>Лазерная деструкция тканей кожи область глаз (от 0,1 см до 0,4м) с одной стороны</t>
  </si>
  <si>
    <t>Лазерная деструкция тканей кожи область глаз (от 0,5 см до 1,0 см) с одной стороны</t>
  </si>
  <si>
    <t>Лазерная деструкция тканей кожи (подошвенных и вульгарных бородавок до 0,5 см)</t>
  </si>
  <si>
    <t>Лазерная деструкция тканей кожи (подошвенных и вульгарных бородавок от 0,5 см до 1,0 см)</t>
  </si>
  <si>
    <t>Лазерная деструкция тканей кожи (подошвенных и вульгарных бородавок от 1,1 см до 1,5 см)</t>
  </si>
  <si>
    <t>Лазерная деструкция тканей кожи (подошвенных и вульгарных бородавок от 1,5 см до 2,5 см)</t>
  </si>
  <si>
    <t>Лазерная деструкция тканей кожи (подошвенных и вульгарных бородавок свыше 2,5 см)</t>
  </si>
  <si>
    <t>Палата повышенной комфортности 1 уровня</t>
  </si>
  <si>
    <t>Палата повышенной комфортности 2 уровня</t>
  </si>
  <si>
    <t>Выдача технического паспорта на ренгенологический диагностичекий кабинет</t>
  </si>
  <si>
    <t>Запись исследования на диск (оптический носитель информации)</t>
  </si>
  <si>
    <t xml:space="preserve">Копирование </t>
  </si>
  <si>
    <t>Предрейсовое медицинское освидетельствование шоферов</t>
  </si>
  <si>
    <t>Занятие по обучению приемам оказания ПМП при ДТП</t>
  </si>
  <si>
    <t>Предоставление койко-места в пансионате</t>
  </si>
  <si>
    <t>Стерилизация изделий медицинского назначения на специализировнном оборудовании ГПД-400</t>
  </si>
  <si>
    <t>Стерилизация изделий медицинского назначения на специализировнном оборудовании ГПД-100</t>
  </si>
  <si>
    <t>-</t>
  </si>
  <si>
    <t>Эхокардиография чрезпищеводная</t>
  </si>
  <si>
    <t>Проведение электрокардиографического исследования с физическими упражнениями (тредмил-тест)</t>
  </si>
  <si>
    <t>Эхокардиография с физической нагрузкой (Стресс-ЭХО)</t>
  </si>
  <si>
    <t xml:space="preserve">Магнитно-резонансная томография головного мозга (или 1 отдела позвоночника, или глазницы) с внутривенным контрастированием </t>
  </si>
  <si>
    <t>Спиральная компьютерная томография забрюшинного пространства и брюшной полости</t>
  </si>
  <si>
    <t>Спиральная компьютерная томография с внутривенным болюсным контрастированием (2 область)</t>
  </si>
  <si>
    <t>Спиральная компьютерная томография с внутривенным болюсным контрастированием (3 область)</t>
  </si>
  <si>
    <t>Спиральная компьютерная томография с внутривенным болюсным контрастированием (4 область)</t>
  </si>
  <si>
    <t>Компьютерно-томографическая ангиография две анатомические области</t>
  </si>
  <si>
    <t>Компьютерно-томографическая ангиография три анатомические области</t>
  </si>
  <si>
    <t>Компьютерно-томографическая ангиография четыре анатомические области</t>
  </si>
  <si>
    <t>Раздельное диагностическое выскабливание полости матки и цервикального канала с анестезией</t>
  </si>
  <si>
    <t>Электродиатермаконизация шейки матки с анестезией</t>
  </si>
  <si>
    <t>Искусственное прерывание беременности (аборт) с анестезией</t>
  </si>
  <si>
    <t>Гистероскопия с анестезией</t>
  </si>
  <si>
    <t>Гистероскопия с раздельно-диагностическим выскабливанием полости матки и цервикального канала с анестезией</t>
  </si>
  <si>
    <t>Гистерорезектоскопия с анестезией</t>
  </si>
  <si>
    <t>Инстилляция мочевого пузыря</t>
  </si>
  <si>
    <t>Септопластика (коррекция носовой перегородки)</t>
  </si>
  <si>
    <t>Септопластика в костно-хрящевом отделе (коррекция носовой перегородки)</t>
  </si>
  <si>
    <t>Аденоидэктомия</t>
  </si>
  <si>
    <t>Микрогайморотомия</t>
  </si>
  <si>
    <t>Пластика уздечки крайней плоти</t>
  </si>
  <si>
    <t>Обрезание крайней плоти</t>
  </si>
  <si>
    <t>Оперативное лечение пахово-бедренной грыжи с использованием сетчатых имплантов</t>
  </si>
  <si>
    <t>Оперативное лечение грыжи передней брюшной стенки с использованием сетчатых имплантов</t>
  </si>
  <si>
    <t>Лапароскопическая холецистоэктомия</t>
  </si>
  <si>
    <t>Холецистоэктомия (лапаротомия)</t>
  </si>
  <si>
    <t>Удаление полипа уретры (карункул)</t>
  </si>
  <si>
    <t>Пластика оболочек яичка (гидроцеле)</t>
  </si>
  <si>
    <t>Иссечение придатка яичка</t>
  </si>
  <si>
    <t xml:space="preserve">Подбор параметров работы постоянного имплантируемого антиаритмического устройства (ЭКС импортного производства) </t>
  </si>
  <si>
    <t xml:space="preserve">Подбор параметров работы постоянного имплантируемого антиаритмического устройства (ЭКС отечественного производства) </t>
  </si>
  <si>
    <t>В связи с внесением изменений в постановление Правительства области от29 июля 2013 года №783, вступивих в силу с 1 сентября 2021 года ( повышение размера отраслевого коэффициента)</t>
  </si>
  <si>
    <t>чел</t>
  </si>
  <si>
    <t>посещение</t>
  </si>
  <si>
    <t>обращение по заболеванию</t>
  </si>
  <si>
    <t>обращение</t>
  </si>
  <si>
    <t>посещение по неотлож. мед. помощи</t>
  </si>
  <si>
    <t>Амбулаторная помощь, в том числе:</t>
  </si>
  <si>
    <t>посещение  с проф.и иными целями</t>
  </si>
  <si>
    <t>Не выполнение плановых показателей связано с введёнными мероприятиями по недопущению распространения COVID19</t>
  </si>
  <si>
    <t xml:space="preserve">Не выполнение плановых показателей связано с введёнными мероприятиями по недопущению распространения COVID19 </t>
  </si>
  <si>
    <t>Расходы произведены по фактическим начислениям</t>
  </si>
  <si>
    <t>0901</t>
  </si>
  <si>
    <t>0000000000</t>
  </si>
  <si>
    <t>0902</t>
  </si>
  <si>
    <t>0904</t>
  </si>
  <si>
    <t>0909</t>
  </si>
  <si>
    <t>Иные выплаты персоналу учреждений, за исключением фонда оплаты труда</t>
  </si>
  <si>
    <t>3410406590</t>
  </si>
  <si>
    <t>3410158360</t>
  </si>
  <si>
    <t>3410158300</t>
  </si>
  <si>
    <t>Расходы произведены по фактически выставленным счетам, поставки и работы будут выполнены в 2022г.; экономия от конкурсных процедур.</t>
  </si>
  <si>
    <t>3410806590</t>
  </si>
  <si>
    <t>3420406590</t>
  </si>
  <si>
    <t>341N251920</t>
  </si>
  <si>
    <t>3420106590</t>
  </si>
  <si>
    <t>0903</t>
  </si>
  <si>
    <t>Увеличение стоимости права пользования</t>
  </si>
  <si>
    <t>350</t>
  </si>
  <si>
    <t xml:space="preserve">Субсидия на финансовое обеспечение выплат стимулирующего характера за особые условия труда и дополнительную нагрузку медицинским работникам государственных медицинских организаций, оказывающим медицинскую помощь гражданам, у которых выявлена новая коронавирусная инфекция, и лицам из групп риска заражения новой коронавирусной инфекцией в соответствии с постановлением Правительства области от 13 апреля 2020 года № 375, в рамках Госудпрственной программы «Развитие здравоохранения Вологодской области» на 2021-2025 годы, утвержденная постановлением Правительства Вологодской области от 31 мая 2019 года № 503. основное мероприятие 1.1 «Профилактика инфекционных заболеваний, включая иммунопрофилактику, профилактику ВИЧ, вирусных гепатитов B и C» подпрограммы 1 «Совершенствование оказания медицинской помощи, включая профилактику заболеваний и формирование здорового образа жизни» </t>
  </si>
  <si>
    <t>008.20.5830                        Т.С.06.01.00</t>
  </si>
  <si>
    <t>1 427,63 руб. Средства зарезервированы на выплаты  стимулирующего характера за особые условия труда и дополнительную нагрузку медицинским работникам государственных медицинских организаций, оказывающим медицинскую помощь гражданам, у которых выявлена новая коронавирусная инфекция, и лицам из групп риска заражения новой коронавирусной инфекцией в соответствии с постановлением Правительства области от 13 апреля 2020 года № 375  за декабрь в январе 2021 года в сумме 1 427,63 руб.</t>
  </si>
  <si>
    <t>Субсидия на финансовое обеспечение расходов государственных медицинских организаций, в том числе работающих в системе обязательного медицинского страхования, на повышение оплаты труда с начислениями в рамках Государственной программы «Развитие здравоохранения Вологодской области» на 2021-2025 годы, утвержденная постановлением Правительства Вологодской области от 31 мая 2019 года № 503. основное мероприятие 1.4 «Оказание специализированной медицинской помощи, в том числе высокотехнологичной медицинской помощи» подпрограммы 1 «Совершенствование оказания медицинской помощи, включая профилактику заболеваний и формирование здорового образа жизни»</t>
  </si>
  <si>
    <t>008.20.0659</t>
  </si>
  <si>
    <t>Субсидия на финансовое обеспечение расходов государственных медицинских организаций, в том числе работающих в системе обязательного медицинского страхования, на достижение целевых показателей по заработной плате, предусмотренных Указом Президента Российской Федерации от 7 мая 2012  года № 597 "О мероприятиях по реализации государственной социальной политики" в рамках Государственной программы Государственная программа «Развитие здравоохранения Вологодской области» на 2021-2025 годы, утвержденная постановлением Правительства Вологодской области от 31 мая 2019 года № 503. основное мероприятие 1.4 «Оказание специализированной медицинской помощи, в том числе высокотехнологичной медицинской помощи» подпрограммы 1 «Совершенствование оказания медицинской помощи, включая профилактику заболеваний и формирование здорового образа жизни»</t>
  </si>
  <si>
    <t>008.20.0490</t>
  </si>
  <si>
    <t>4.</t>
  </si>
  <si>
    <t>Субсидия на  укрепление материально-технической базы государственных медицинских организаций, включая разработку проектно-сметной документации, капитальный ремонт, оснащение, переоснащение и дооснащение оборудованием, автотранспортом и прочие мероприятия в рамках  основного мероприятия 1.8 Строительство (реконструкция, капитальный ремонт) объектов здравоохранения и укрепление материально-технической базы государственных медицинских организаций", подпрограммы 1 "Совершенствование оказания медицинской помощи, включая профилактику заболеваний и формирование здорового образа жизни"</t>
  </si>
  <si>
    <t xml:space="preserve">1.экономия от конкурсных процедур - 5 718 239,57 руб.;                                                       2. Законтратовано, но не исполнено поставщиками и подрядчиками в срок:  №59-ГЗ от 29 марта 2021г. (капитальный ремонт 8-го этажа 600 к/к)  в объеме 12 381 962,12 рублей;  №232-ГЗ от 5 июля 2021 года (капитальный ремонт помещений второго этажа здания больницы в целях размещения АРО-1 600к/к)  в объеме 55 538 781,69 рублей; №257-ГЗ от 19 июля 2021 года (разработка ПСД на ремонт помещений первого этажа  600к/к в целях размещения МРТ)  в объеме 756 847,29 рублей;
 №446-ГЗ от 18 ноября 2021 года (поставка инструмента используемых в медицинских целях (набор для урологической операционной))  в объеме  52 935,96 рублей;  №454-ГЗ от 19 ноября 2021 года (поставка инструмента используемых в медицинских целях (набор для урологической операционной))  в объеме  2 292 525,00 рублей; №436-ГЗ от 08 ноября  2021 года поставка инструмента используемых в медицинских целях (набор для урологической операционной))  в объеме  17 204,00 рублей;  №282-21 от 17 ноября  2021 года поставка инструмента используемых в медицинских целях (набор для урологической операционной))  в объеме  147 345,17 рублей;  №486-ГЗ от  13 декабря  2021  года (Медицинская мебель для операционных-шкафы мед.) в объеме  5 860 036,99рублей; №447-ГЗ от  18 ноября  2021  года (Медицинская мебель для операционных)  в объеме  1 422 900,00 рублей;
№448-ГЗ от  18 ноября  2021  года (Медицинская мебель для операционных)   в объеме  1 418 500,00 рублей;  №487-ГЗ от  17 декабря  2021  года (Медицинская мебель для операционных)  в объеме  2 857 621,07 рублей; №332-21 от  23 декабря  2021  года (Медицинская мебель для патологоанатомического отделения)  в объеме  108 200,00 рублей;  №334-21 от  23 декабря  2021  года (Медицинская мебель для патологоанатомического отделения)  в объеме  281 760,00 рублей;  №340-21 от  27 декабря  2021  года (Негатоскопы)  в объеме  51 843,00 рублей;  №333-21 от  23 декабря  2021  года (регистраторы носимые «Кардиотехника»)  в объеме  521 000,00 рублей.
</t>
  </si>
  <si>
    <t>5.</t>
  </si>
  <si>
    <t>Субсидия на совершенствование оказания акушерской и перинатальной помощи в рамках основного  мероприятия 2.1 "Оказание акушерской и перинатальной помощи" подпрограммы 2 "Совершенствование организации медицинской помощи женщинам и детям"; Постановление Правительства Вологодской области от 28.01.2019 N 73</t>
  </si>
  <si>
    <t>008.20.4118</t>
  </si>
  <si>
    <t xml:space="preserve"> 1. Экономия от конкурсных процедур - 1 171 954,15 руб:                       2. Законтрактованы но не поставлены в срок по контракту №465-ГЗ от  30 ноября  2021  года (Наборы подарков для новорожденных) в объеме  2 233 728,00 рублей;</t>
  </si>
  <si>
    <t>6.</t>
  </si>
  <si>
    <t>Субсидия на  финансовое обеспечение расходов БУЗ ВО "Вологодская областная клиническая больница" в связи с организацией работы перинатального центра в рамках основного  мероприятия 2.1 "Оказание акушерской и перинатальной помощи" подпрограммы 2 "Совершенствование организации медицинской помощи женщинам и детям"</t>
  </si>
  <si>
    <t>1. Экономия от конкурсных процедур - 13 600,39 руб.</t>
  </si>
  <si>
    <t>7.</t>
  </si>
  <si>
    <t>Субсидия на  укрепление   материально-технической базы государственных медицинских организаций, оказывающих медицинскую, медико-социальную помощь женщинам и детям, включая разработку проектно-сметной документации, капитальный ремонт, оснащение оборудованием (в том числе диагностическим оборудованием), автотранспортом и прочие мероприятия в рамках основного  мероприятия 2.4 "Укрепление материально-технической базы государственных медицинских организаций, оказывающих медицинскую, медико-социальную помощь женщинам и детям",  подпрограммы 2 "Совершенствование организации медицинской помощи женщинам и детям»</t>
  </si>
  <si>
    <t>1. Экономия от конкурсных процедур - 87,92 руб.</t>
  </si>
  <si>
    <t>8.</t>
  </si>
  <si>
    <t>Субсидия на переоснащение и дооснащение оборудованием регионального сосудистого центра БУЗ ВО "Вологодская областная клиническая больница" в рамках основного мероприятия 1.10 "Реализация регионального проекта "Борьба с сердечно-сосудистыми заболеваниями", подпрограммы 1 "Совершенствование оказания медицинской помощи, включая профилактику заболеваний и формирование здорового образа жизни"</t>
  </si>
  <si>
    <t>008.20.5131</t>
  </si>
  <si>
    <t>9.</t>
  </si>
  <si>
    <t>Субсидия на погашение объемов просроченной кредиторской задолженности на 1 мая, 1 ноября, 1 декабря 2021 года, а также объемов затрат по возмещению расходов на погашение просроченной кредиторской задолженности государственных медицинских организаций, в том числе работающих в системе обязательного медицинского  в рамках Государственной программы «Развитие здравоохранения Вологодской области» на 2021-2025 годы, утвержденная постановлением Правительства Вологодской области от 31 мая 2019 года № 503. основное мероприятие 1.4 «Оказание специализированной медицинской помощи, в том числе высокотехнологичной медицинской помощи"
подпрограммы 1 «Совершенствование оказания медицинской помощи, включая профилактику заболеваний и формирование здорового образа жизни»</t>
  </si>
  <si>
    <t>008.20.0477</t>
  </si>
  <si>
    <t>10.</t>
  </si>
  <si>
    <t>Субсидия на погашение объемов просроченной кредиторской задолженности на 1 мая, 1 ноября, 1 декабря 2021 года, а также объемов затрат по возмещению расходов на погашение просроченной кредиторской задолженности государственных медицинских организаций, в том числе работающих в системе обязательного медицинского страхования в рамках Государственной программы «Развитие здравоохранения Вологодской области» на 2021-2025 годы, утвержденная постановлением Правительства Вологодской области от 31 мая 2019 года № 503. основное мероприятие Основное мероприятие 2.1 "Оказание акушерской и перинатальной помощи"
подпрограммы  2 "Совершенствование организации медицинской помощи женщинам и детям"</t>
  </si>
  <si>
    <t>1. Санитарно-авиационная эвакуация(область)</t>
  </si>
  <si>
    <t>летные часы</t>
  </si>
  <si>
    <t xml:space="preserve">Отклонение  в рамках целевого показателя установленного Гос.заданием на 2021 год </t>
  </si>
  <si>
    <t>2. Санитарно-авиационная эвакуация (приоритетный проект)</t>
  </si>
  <si>
    <r>
      <t>3. Санитарно-</t>
    </r>
    <r>
      <rPr>
        <u/>
        <sz val="12"/>
        <rFont val="Times New Roman"/>
        <family val="1"/>
        <charset val="204"/>
      </rPr>
      <t>авиационная</t>
    </r>
    <r>
      <rPr>
        <sz val="12"/>
        <rFont val="Times New Roman"/>
        <family val="1"/>
        <charset val="204"/>
      </rPr>
      <t xml:space="preserve"> эвакуация </t>
    </r>
  </si>
  <si>
    <t>количество вызовов</t>
  </si>
  <si>
    <r>
      <t>4. Скорая, в том числе скорая специализированная, медицинская помощь (за исключением санитарно-авиационной эвакуации) (</t>
    </r>
    <r>
      <rPr>
        <u/>
        <sz val="12"/>
        <rFont val="Times New Roman"/>
        <family val="1"/>
        <charset val="204"/>
      </rPr>
      <t>наземная эвакуация</t>
    </r>
    <r>
      <rPr>
        <sz val="12"/>
        <rFont val="Times New Roman"/>
        <family val="1"/>
        <charset val="204"/>
      </rPr>
      <t>)</t>
    </r>
  </si>
  <si>
    <t>Случаев госпитализации</t>
  </si>
  <si>
    <t>Восстребованность в связи с распространением COVID-19  и изменением маршрутизации потоков пациентов по г.Вологда (Перепрофилирование  БУЗ ВО "Городская больница №1")</t>
  </si>
  <si>
    <t>число посещений</t>
  </si>
  <si>
    <t>количество исследований</t>
  </si>
  <si>
    <t>количество вскрытий</t>
  </si>
  <si>
    <t>Восстребованность в связи с распространением COVID-19  и изменением маршрутизации  по г.Вологда</t>
  </si>
  <si>
    <t>+100,00%</t>
  </si>
  <si>
    <t xml:space="preserve">переплата по заработной плате. </t>
  </si>
  <si>
    <t>-100,00%</t>
  </si>
  <si>
    <t>произведена предоплата за услуги связи, услуги оказаны в январе 2022г.</t>
  </si>
  <si>
    <t xml:space="preserve">переплата по  пособиям до з-х лет </t>
  </si>
  <si>
    <t>предоплата  за проведение судебной мед.экспертизы. Заключение экспертизы январь-март 2022г.</t>
  </si>
  <si>
    <t>+849,75%</t>
  </si>
  <si>
    <t>+87,27%</t>
  </si>
  <si>
    <t>начислена зар.плата за декабрь 2021г.,срок выдачи 15.01-20.01.2022г.</t>
  </si>
  <si>
    <t>+47,45%</t>
  </si>
  <si>
    <t>начислена компенсационная выплата за вредные условия труда, срок погашения 15.01-20.01.2022г.</t>
  </si>
  <si>
    <t>+384,13%</t>
  </si>
  <si>
    <t>произведены начисления на оплату труда за декабрь 2021г, срок погашения в январе 2022г.</t>
  </si>
  <si>
    <t>задолженность за услуги связи , задолженность погашена в январе 2021г.</t>
  </si>
  <si>
    <t>задолженность за транспортные услуги (авиаполёты)  оказанные в декабре 2021г,задолженность погашена в январе 2022г.</t>
  </si>
  <si>
    <t>+79,29%</t>
  </si>
  <si>
    <t>задолженность за услуги организации питания пациентов, хранению постоянного запаса лекарственных средств, хранению ибп за декабрь 2021г.,задолженность погашена в январе 2022г.</t>
  </si>
  <si>
    <t>-99,90%</t>
  </si>
  <si>
    <t>начисления по больничным листам за декабрь 2021г.  из ФОТ за первые три дня за счет работодателя, задолженность погашена в январе 2022г.</t>
  </si>
  <si>
    <t>+39,71%</t>
  </si>
  <si>
    <t>начислен налог на землю, налог на имущество организаций в декабре 2021г, задолженность погашена в январе 2022г.</t>
  </si>
  <si>
    <t>произведена поставка медикаментов,  прочих материалов, гсм  по условиям контракта, задолженность погашена в январе 2022г.</t>
  </si>
  <si>
    <t>-3,20%</t>
  </si>
  <si>
    <t>-97,40%</t>
  </si>
  <si>
    <t>задолженность за услуги по содержанию имущества (тех.обслуживание прочего оборудования, обработка белья, производственный контроль), задолженность погашена в январе 2022г.</t>
  </si>
  <si>
    <t>+12,66%</t>
  </si>
  <si>
    <t xml:space="preserve">задолженность за услуги по организации питания пациентов,мед.освидетельствование, образовательные услуги, задолженность погашена в январе 2022г. </t>
  </si>
  <si>
    <t>+117,70%</t>
  </si>
  <si>
    <t>+88,65%</t>
  </si>
  <si>
    <t>начислен налог на землю, налог на имущество организаций, транспортный налог, штраф по делу об админ. правонарушениях в декабре 2021г, задолженность погашена в январе 2022г.</t>
  </si>
  <si>
    <t>произведена поставка основных средств по условиям контракта,задолженность погашена в январе 2022г.</t>
  </si>
  <si>
    <t>произведена поставка медикаментов,  прочих материалов по условиям контракта, задолженность погашена в январе 2022г.</t>
  </si>
  <si>
    <t>+17,94%</t>
  </si>
  <si>
    <t>+36,27%</t>
  </si>
  <si>
    <t>-86,67%</t>
  </si>
  <si>
    <t>задолженность за услуги связи, погашена в январе 2022г.</t>
  </si>
  <si>
    <t>+19,91%</t>
  </si>
  <si>
    <t>задолженность за коммунальные услуги (водоснабжение,теплоснабжение, электроэнергию) оказанные в декабре 2021г, задолженность погашена в январе 2022г.</t>
  </si>
  <si>
    <t>задолженность за услуги по содержанию имущества (ремонт и тех.обслуживание  мед.оборудования, прочего оборудования, тех.обслуживание  систем отопления, тех.обслуж.лифтов, тек.рем. и тех.осмотр автомашин, обработка белья, содержание тер-ии, погребение био.отходов, обращ.с мед.отходами, производственный контроль), задолженность погашена в январе 2022г.</t>
  </si>
  <si>
    <t>+206,82%</t>
  </si>
  <si>
    <t xml:space="preserve">задолженность за услуги по организации питания пациентов, лабораторные исследования пациентов, мамография, психиатрическое освидетельствование, отключение и подключение водоснабжения, дозиметрический контроль, информац.сопровождение, охране объектов, хранению и уничтожению наркот.ср.и психотроп.в, гемодиализа, образовательные услуги, задолженность погашена в январе 2022г. </t>
  </si>
  <si>
    <t>-84,92%</t>
  </si>
  <si>
    <t>+173,26%</t>
  </si>
  <si>
    <t>начислен налог на землю, транспортный налог, налог на имущество организаций, гос.пошлина  в декабре 2021г, задолженность погашена в январе 2022г.</t>
  </si>
  <si>
    <t>произведена поставка медикаментов,  прочих материалов, стройматериалов, гсм по условиям контракта, задолженность погашена в январе 2022г.</t>
  </si>
  <si>
    <t>начислена зар.плата за декабрь 2020г.,срок выдачи 15.01-20.01.2021г.</t>
  </si>
  <si>
    <t>произведены начисления на оплату труда за декабрь 2020г,  погашены в январе 2021г.</t>
  </si>
  <si>
    <t>разбор на вк</t>
  </si>
  <si>
    <t>+ 959 534 158,37</t>
  </si>
  <si>
    <t>+ 726 065 604,09</t>
  </si>
  <si>
    <t>+ 968 697 008,34</t>
  </si>
  <si>
    <t>+ 362 023 924,41</t>
  </si>
  <si>
    <t>+ 351 086 319,73</t>
  </si>
  <si>
    <t>+ 603 936 203,16</t>
  </si>
  <si>
    <t>+ 380 536 997,56</t>
  </si>
  <si>
    <t>- 2 808 624,96</t>
  </si>
  <si>
    <t>0,00</t>
  </si>
  <si>
    <t>+ 5 263,90</t>
  </si>
  <si>
    <t>- 361,00</t>
  </si>
  <si>
    <t>+ 1</t>
  </si>
  <si>
    <t>+ 269 193,76</t>
  </si>
  <si>
    <t>+ 275 094,23</t>
  </si>
  <si>
    <t>- 5 900,47</t>
  </si>
  <si>
    <t>+ 594 456 608,99</t>
  </si>
  <si>
    <t>+ 381 217 088,37</t>
  </si>
  <si>
    <t>в 2021 году поступило основных средств (оборудование, транспорт, мебель) 1005890188,91  (в т.ч.58503343,34 - безвозмездное поступление). Материальных запасов (гсм, медикаменты, прочее) на сумму 623210035,37 (в т.ч. 109876593,72 - безвозмездное поступление). Выбыло основных средств и материальных запасов на 39930061,34 и 620473154,60 соответственно.</t>
  </si>
  <si>
    <t xml:space="preserve">введено в эксплуатацию здание акушерского корпуса </t>
  </si>
  <si>
    <t xml:space="preserve">начислена амортизация на недвижимое имущество за 2021 год, введено в эксплуатацию здание акушерского корпуса  </t>
  </si>
  <si>
    <t>в 2021 году поступило основных средств (оборудование, транспорт, мебель) 643866264,50  (в т.ч.58503343,34 - безвозмездное поступление). Выбыло основных средств на 39930061,34 (в т.ч. передано безвозмездно 7381040,00)</t>
  </si>
  <si>
    <t>в 2021 году поступило основных средств (оборудование, транспорт, мебель) 643866264,50  (в т.ч.58503343,34 - безвозмездное поступление). Выбыло основных средств на 39930061,34 (в т.ч. передано безвозмездно 7381040,00). Начислена амертизация за 2021 год 223272837,68, амортизация по переданным основным средствам 7381040,00</t>
  </si>
  <si>
    <t>Уменьшилось количество имущества, сдаваемого в аренду.</t>
  </si>
  <si>
    <t>Изменение площадей, сдаваемых в аренду.</t>
  </si>
  <si>
    <t>увеличение арендной платы, уменьшение объема сдаваемой рентгенпленки и металлолома</t>
  </si>
  <si>
    <t xml:space="preserve">увеличение арендной платы </t>
  </si>
  <si>
    <t>уменьшение объема сдаваемой рентгенпленки и металлолома</t>
  </si>
  <si>
    <t xml:space="preserve">в 2021 году поступило особо ценного движимого имущества на  622027399,28  (в т.ч.57638110,55 - безвозмездное поступление). Выбыло основных средств на 27570790,29 (в т.ч передано безвозмездно 7381040,00). </t>
  </si>
  <si>
    <t>в 2021 году поступило особо ценного движимого имущества на  622027399,28  (в т.ч.57638110,55 - безвозмездное поступление). Выбыло основных средств на 27570790,29 (в т.ч передано безвозмездно 7381040,00). .  Начислена амортизация за 2021 год 213239520,62, амортизация по переданным основным средствам 7381040,00</t>
  </si>
  <si>
    <t xml:space="preserve">в 2021 году особо ценного движимого имущества поступило больше, чем в 2020 году. </t>
  </si>
  <si>
    <t xml:space="preserve">открытие новых отделений </t>
  </si>
  <si>
    <t>прием новых сотрудников</t>
  </si>
  <si>
    <t>открытие новых отделений</t>
  </si>
  <si>
    <t>прием молодых специалистов</t>
  </si>
  <si>
    <t>присвоение первой квалификационной категории, прием молодых специалистов</t>
  </si>
  <si>
    <t>прием специалистов, присвоение первой квалификационной категории</t>
  </si>
  <si>
    <t>открытие нового отделения</t>
  </si>
  <si>
    <t>прием специалиста</t>
  </si>
  <si>
    <t>оптимизация штатного расписания</t>
  </si>
  <si>
    <t>увольнение сотрудников</t>
  </si>
  <si>
    <t xml:space="preserve"> - медицинская деятельность в части оказания медицинской помощи в соответствии с территориальной программой государственных гарантий бесплатного оказания гражданам медицинской помощи, а также осуществление иной медицинской деятельности в объемах устанавливаемых учредителем;
 - фармацевтическая деятельность;
 - деятельность, связанная с оборотом наркотических средств и психотропных веществ;
 - деятельность, связанная с использованием возбудителей инфекционных заболеваний;
 - оказание организационно-методической помощи городским и сельским лечебно-профилактическим учреждениям (плановые выезды, проведение областных совещаний, семинаров, курсов, рецензирование историй болезни, изучение и распространение опыта лучших лечебных учреждений, подготовка информационных писем);
 - развитие специализированной, внедрение в работы новых методик оказания медицинской помощи, организационно-методическая работа;
 - участие в подготовке и повышении квалификации врачей и средних медицинских работников;
 - ведение учетной и отчетной документации, предоставление отчетов о деятельности в установленном порядке, сбор данных для регистров, ведение которых предусмотрено законодательством;
 - санитарно-гигиеническое просвещение населения;
 - участие в организации и проведении научно-практических мероприятий по проблемам медицинской профилактики и оказании медицинской помощи;
 - участие в направлении граждан в медицинские организации, участвующие в выполнении государственного задания на оказание высокотехнологичной медицинской помощи гражданам Российской Федерации за счет бюджетных ассигнований федерального бюджета, для оказания высокотехнологичной медицинской помощи;
 - участие в организации направления граждан на санаторно-курортное лечение, в том числе в учреждения, находящиеся в ведении Министерства здравоохранения Российской Федерации, Российской академии медицинских наук и Федерального медико-биологического агентства;
 - участие в подготовке и реализации нормативных правовых актов области по вопросам оказания медицинской помощи, в том числе целевых программ в области здравоохранения</t>
  </si>
  <si>
    <t xml:space="preserve">
 - проведение санитарно-гигиенических и противоэпидемических мероприятий, в том числе стерилизации, дезинфекции, дератизации и дезинсекции;
 - утилизация отходов лечебно-профилактического учреждения класса А, Б, В;
 - деятельность, связанная с источниками ионизирующих излучений в рамках лечебного процесса учреждения;A48
 - организация питания пациентов, находящихся на лечении в стационаре;
 - деятельность, связанная с содержанием и эксплуатацией транспортных средств, находящихся в оперативном управлении учреждения;
 - осуществление мероприятий по гражданской обороне и мобилизационной подготовке в соответствии с законодательством Российской Федерации;
 - оказание гражданам бесплатной юридической помощи в соответствии с действующим законодательством области в пределах своей компетенции;
 - обеспечение защиты государственной тайны в соответствии с уставными целями и в пределах компетенции учреждения. </t>
  </si>
  <si>
    <t xml:space="preserve"> - выполнение работ (оказание услуг) сверх установленного государственного задания</t>
  </si>
  <si>
    <t xml:space="preserve"> - предоставление платных медицинских услуг в соответствии с Правилами предоставления медицинскими организациями платных медицинских услуг, утвержденными постановлением Правительства Российской Федерации от 04.10.2012 № 1006;
 - выдача технических паспортов на рентгеновские диагностические кабинеты коммерческим организациям и индивидуальным предпринимателям;
 - утилизация отходов лечебно-профилактических учреждений класса А, Б, В;
 - образовательная деятельность;
 - организация и проведение конгрессов, съездов, конференций, симпозиумов, семинаров, выставок в соответствии с профилем деятельности учреждения;
 - предоставление услуг по организации питания и реализации произведенных и приобретенных за счет средств, полученных от приносящей доход деятельности, продуктов питания на территории учреждения;
 - оказание услуг в сфере сервисного и бытового обслуживания пациентов и обслуживающего персонала учреждения;</t>
  </si>
  <si>
    <t>1. ОГРН 1023500884593</t>
  </si>
  <si>
    <t>серия 35 № 000625717 от 25.10.2002</t>
  </si>
  <si>
    <t>бессрочно</t>
  </si>
  <si>
    <t>2. Устав БУЗ ВО "ВОКБ"</t>
  </si>
  <si>
    <t>приказ от 06.03.2015 № 172</t>
  </si>
  <si>
    <t>3. Лицензия на медицинскую деятельность</t>
  </si>
  <si>
    <t>№ ЛО-35-01-003013 от 27.11.2020</t>
  </si>
  <si>
    <t>4. Лицензия на высокотехнологичную медицинскую помощь</t>
  </si>
  <si>
    <t>№ ФС-35-01-001015 от 13.11.2015</t>
  </si>
  <si>
    <t>5. Лицензия на фармацевтическую деятельность</t>
  </si>
  <si>
    <t>№ ЛО-35-02- 000437 от 14.12.2012</t>
  </si>
  <si>
    <t>6. Лицензия на наркотическую деятельность</t>
  </si>
  <si>
    <t>№ ЛО-35-03-000126 от 11.05.2018</t>
  </si>
  <si>
    <t>за ним государственного имущества за 2021 год</t>
  </si>
  <si>
    <t>БУЗ ВО "Вологодская областная клиническая больница</t>
  </si>
  <si>
    <t xml:space="preserve"> М.П.              _________ Д.В.Ваньков</t>
  </si>
  <si>
    <t>Департамент здравоохранения Вологодской области</t>
  </si>
  <si>
    <t xml:space="preserve">  "__"___________ 2022 г.</t>
  </si>
  <si>
    <t xml:space="preserve"> Главный врач БУЗ ВО "ВОКБ"</t>
  </si>
  <si>
    <t>Приказ № 930 от 04.10.2021 года</t>
  </si>
  <si>
    <t>Приказ № 315 от 23.04.2021 года вступили в действие с 01.06.2021 года</t>
  </si>
  <si>
    <r>
      <t xml:space="preserve">Изменение стоимости расходных материалов, коммунальных услуг, ФОТ, оборудования, </t>
    </r>
    <r>
      <rPr>
        <b/>
        <sz val="12"/>
        <color indexed="8"/>
        <rFont val="Times New Roman"/>
        <family val="1"/>
        <charset val="204"/>
      </rPr>
      <t>Приказ № 315 от 23.04.2021</t>
    </r>
  </si>
  <si>
    <t>Приказ № 251 от 31.03.2021</t>
  </si>
  <si>
    <t xml:space="preserve">Приказ № 315 от 23.04.2021 </t>
  </si>
  <si>
    <t>Приказ № 315 от 23.04.2021</t>
  </si>
  <si>
    <t>+6665,94%</t>
  </si>
  <si>
    <t>+46711,10%</t>
  </si>
  <si>
    <t>+52,13%</t>
  </si>
  <si>
    <t>+12,20%</t>
  </si>
  <si>
    <t>+74,40%</t>
  </si>
  <si>
    <t>+20,27%</t>
  </si>
  <si>
    <t>+251,32%</t>
  </si>
  <si>
    <t>+34,56%</t>
  </si>
  <si>
    <t>+230,17%</t>
  </si>
  <si>
    <t>А.В. Горичев</t>
  </si>
  <si>
    <t>С.Н. Гришин</t>
  </si>
  <si>
    <t>53-10-50</t>
  </si>
  <si>
    <t>А.Г.Плотников</t>
  </si>
  <si>
    <t>М.Д. Дуганов</t>
  </si>
  <si>
    <t xml:space="preserve">Руководитель государственного учреждения    </t>
  </si>
  <si>
    <t>_________ __________Д.В. Ваньков</t>
  </si>
  <si>
    <t xml:space="preserve">                                                                                  </t>
  </si>
  <si>
    <t>5. Медицинская помощь в экстренной форме незастрахованным гражданам в системе ОМС</t>
  </si>
  <si>
    <t>6.  Первичная медико-санитарная помощь, не включенная в базовую программу ОМС, в части диагностики и лечения  (генетика)</t>
  </si>
  <si>
    <t>7. Первичная медико-санитарная помощь, не включенная в базовую программу ОМС, в части диагностики и лечения  (генетика)</t>
  </si>
  <si>
    <t>8. Работа: Обесппечение готовности к своевременному и эффективному оказанию медицинской помощи, ликвидации эпидемиологических очагов при стихийных бедствиях, авариях, катасрофах и эпидемиях и ликвидация медико-санитарных последствий чрезвычайных ситуаций в Российской Федерации и за рубежем.</t>
  </si>
  <si>
    <t>9. Работа: Обеспечение мероприятий направленных на охрану и укрепление здоровья (проведение комплекса профилактических мероприятий направленных на охрану и укрепление здоровья)</t>
  </si>
  <si>
    <t>10. Работа: Патологическая анатомия (Гистология при патологоанатомическом вскрытии)</t>
  </si>
  <si>
    <t>количество мероприятий</t>
  </si>
  <si>
    <t>количество отчетов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</si>
</sst>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₽_-;\-* #,##0.00\ _₽_-;_-* &quot;-&quot;??\ _₽_-;_-@_-"/>
    <numFmt numFmtId="165" formatCode="000\.00\.0000"/>
    <numFmt numFmtId="166" formatCode="_-* #,##0.00_р_._-;\-* #,##0.00_р_._-;_-* &quot;-&quot;??_р_._-;_-@_-"/>
    <numFmt numFmtId="167" formatCode="#,##0.00_ ;\-#,##0.00\ "/>
  </numFmts>
  <fonts count="28" x14ac:knownFonts="1">
    <font>
      <sz val="11"/>
      <color theme="1"/>
      <name val="Calibri"/>
      <family val="2"/>
      <charset val="204"/>
      <scheme val="minor"/>
    </font>
    <font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56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u/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rgb="FF000000"/>
      <name val="Segoe UI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164" fontId="11" fillId="0" borderId="0" applyFont="0" applyFill="0" applyBorder="0" applyAlignment="0" applyProtection="0"/>
    <xf numFmtId="0" fontId="15" fillId="0" borderId="0"/>
    <xf numFmtId="166" fontId="21" fillId="0" borderId="0" applyFont="0" applyFill="0" applyBorder="0" applyAlignment="0" applyProtection="0"/>
  </cellStyleXfs>
  <cellXfs count="35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justify"/>
    </xf>
    <xf numFmtId="0" fontId="2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justify"/>
    </xf>
    <xf numFmtId="0" fontId="2" fillId="0" borderId="1" xfId="0" applyFont="1" applyBorder="1" applyAlignment="1">
      <alignment vertical="top" wrapText="1"/>
    </xf>
    <xf numFmtId="4" fontId="2" fillId="0" borderId="1" xfId="0" applyNumberFormat="1" applyFont="1" applyBorder="1" applyAlignment="1">
      <alignment vertical="top" wrapText="1"/>
    </xf>
    <xf numFmtId="3" fontId="2" fillId="0" borderId="1" xfId="0" applyNumberFormat="1" applyFont="1" applyBorder="1" applyAlignment="1">
      <alignment vertical="top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/>
    <xf numFmtId="0" fontId="1" fillId="0" borderId="0" xfId="0" applyFont="1" applyAlignment="1"/>
    <xf numFmtId="0" fontId="2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center" vertical="top" wrapText="1"/>
    </xf>
    <xf numFmtId="4" fontId="2" fillId="0" borderId="0" xfId="0" applyNumberFormat="1" applyFont="1" applyBorder="1" applyAlignment="1">
      <alignment vertical="top" wrapText="1"/>
    </xf>
    <xf numFmtId="0" fontId="2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4" fontId="8" fillId="0" borderId="1" xfId="0" applyNumberFormat="1" applyFont="1" applyBorder="1" applyAlignment="1">
      <alignment vertical="top" wrapText="1"/>
    </xf>
    <xf numFmtId="10" fontId="8" fillId="0" borderId="1" xfId="0" applyNumberFormat="1" applyFont="1" applyBorder="1" applyAlignment="1">
      <alignment vertical="top" wrapText="1"/>
    </xf>
    <xf numFmtId="0" fontId="1" fillId="2" borderId="0" xfId="0" applyFont="1" applyFill="1"/>
    <xf numFmtId="0" fontId="0" fillId="2" borderId="0" xfId="0" applyFill="1"/>
    <xf numFmtId="0" fontId="2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2" borderId="0" xfId="0" applyFill="1" applyAlignment="1"/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left" vertical="top" wrapText="1"/>
    </xf>
    <xf numFmtId="49" fontId="9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Fill="1" applyBorder="1" applyAlignment="1">
      <alignment horizontal="center" vertical="top" wrapText="1"/>
    </xf>
    <xf numFmtId="0" fontId="0" fillId="0" borderId="0" xfId="0" applyFill="1" applyBorder="1"/>
    <xf numFmtId="10" fontId="2" fillId="0" borderId="0" xfId="0" applyNumberFormat="1" applyFont="1" applyFill="1" applyBorder="1" applyAlignment="1">
      <alignment vertical="top" wrapText="1"/>
    </xf>
    <xf numFmtId="0" fontId="2" fillId="0" borderId="0" xfId="0" applyFont="1" applyFill="1" applyBorder="1" applyAlignment="1">
      <alignment horizontal="left" vertical="top" wrapText="1"/>
    </xf>
    <xf numFmtId="0" fontId="5" fillId="2" borderId="32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10" fontId="2" fillId="2" borderId="1" xfId="0" applyNumberFormat="1" applyFont="1" applyFill="1" applyBorder="1" applyAlignment="1">
      <alignment vertical="top" wrapText="1"/>
    </xf>
    <xf numFmtId="0" fontId="2" fillId="2" borderId="17" xfId="0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vertical="top" wrapText="1"/>
    </xf>
    <xf numFmtId="0" fontId="1" fillId="2" borderId="0" xfId="0" applyFont="1" applyFill="1" applyAlignment="1">
      <alignment horizontal="justify"/>
    </xf>
    <xf numFmtId="0" fontId="2" fillId="2" borderId="1" xfId="0" applyFont="1" applyFill="1" applyBorder="1" applyAlignment="1">
      <alignment horizontal="center" vertical="top" wrapText="1"/>
    </xf>
    <xf numFmtId="4" fontId="2" fillId="2" borderId="1" xfId="0" applyNumberFormat="1" applyFont="1" applyFill="1" applyBorder="1" applyAlignment="1">
      <alignment vertical="top" wrapText="1"/>
    </xf>
    <xf numFmtId="0" fontId="5" fillId="2" borderId="0" xfId="0" applyFont="1" applyFill="1" applyAlignment="1">
      <alignment horizontal="center"/>
    </xf>
    <xf numFmtId="0" fontId="2" fillId="2" borderId="1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1" fillId="0" borderId="0" xfId="0" applyFont="1" applyAlignment="1">
      <alignment horizontal="left"/>
    </xf>
    <xf numFmtId="0" fontId="10" fillId="0" borderId="0" xfId="0" applyFont="1"/>
    <xf numFmtId="0" fontId="2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left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right" vertical="top" wrapText="1"/>
    </xf>
    <xf numFmtId="4" fontId="2" fillId="3" borderId="1" xfId="0" applyNumberFormat="1" applyFont="1" applyFill="1" applyBorder="1" applyAlignment="1">
      <alignment horizontal="righ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Fill="1" applyBorder="1" applyAlignment="1">
      <alignment vertical="top" wrapText="1"/>
    </xf>
    <xf numFmtId="0" fontId="9" fillId="0" borderId="2" xfId="0" applyFont="1" applyBorder="1" applyAlignment="1">
      <alignment horizontal="center" vertical="top" wrapText="1"/>
    </xf>
    <xf numFmtId="4" fontId="2" fillId="0" borderId="2" xfId="0" applyNumberFormat="1" applyFont="1" applyBorder="1" applyAlignment="1">
      <alignment vertical="top" wrapText="1"/>
    </xf>
    <xf numFmtId="4" fontId="2" fillId="0" borderId="2" xfId="0" applyNumberFormat="1" applyFont="1" applyFill="1" applyBorder="1" applyAlignment="1">
      <alignment vertical="center"/>
    </xf>
    <xf numFmtId="4" fontId="2" fillId="0" borderId="2" xfId="0" applyNumberFormat="1" applyFont="1" applyFill="1" applyBorder="1"/>
    <xf numFmtId="4" fontId="2" fillId="0" borderId="2" xfId="0" applyNumberFormat="1" applyFont="1" applyFill="1" applyBorder="1" applyAlignment="1"/>
    <xf numFmtId="2" fontId="2" fillId="0" borderId="1" xfId="0" applyNumberFormat="1" applyFont="1" applyBorder="1" applyAlignment="1">
      <alignment horizontal="center" vertical="top" wrapText="1"/>
    </xf>
    <xf numFmtId="2" fontId="2" fillId="0" borderId="1" xfId="0" applyNumberFormat="1" applyFont="1" applyBorder="1" applyAlignment="1">
      <alignment vertical="top" wrapText="1"/>
    </xf>
    <xf numFmtId="2" fontId="2" fillId="0" borderId="1" xfId="0" applyNumberFormat="1" applyFont="1" applyBorder="1" applyAlignment="1">
      <alignment horizontal="right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164" fontId="9" fillId="0" borderId="1" xfId="1" applyFont="1" applyBorder="1" applyAlignment="1" applyProtection="1">
      <alignment horizontal="center" vertical="top" wrapText="1"/>
      <protection locked="0"/>
    </xf>
    <xf numFmtId="10" fontId="9" fillId="0" borderId="1" xfId="0" applyNumberFormat="1" applyFont="1" applyBorder="1" applyAlignment="1">
      <alignment vertical="top" wrapText="1"/>
    </xf>
    <xf numFmtId="49" fontId="2" fillId="0" borderId="1" xfId="0" applyNumberFormat="1" applyFont="1" applyBorder="1" applyAlignment="1">
      <alignment horizontal="center" vertical="top" wrapText="1"/>
    </xf>
    <xf numFmtId="49" fontId="9" fillId="0" borderId="1" xfId="0" applyNumberFormat="1" applyFont="1" applyBorder="1" applyAlignment="1">
      <alignment vertical="top" wrapText="1"/>
    </xf>
    <xf numFmtId="164" fontId="9" fillId="0" borderId="1" xfId="1" applyFont="1" applyBorder="1" applyAlignment="1">
      <alignment horizontal="center" vertical="top" wrapText="1"/>
    </xf>
    <xf numFmtId="164" fontId="9" fillId="0" borderId="1" xfId="1" applyFont="1" applyBorder="1" applyAlignment="1">
      <alignment vertical="top" wrapText="1"/>
    </xf>
    <xf numFmtId="4" fontId="9" fillId="0" borderId="1" xfId="0" applyNumberFormat="1" applyFont="1" applyBorder="1" applyAlignment="1">
      <alignment vertical="top" wrapText="1"/>
    </xf>
    <xf numFmtId="164" fontId="9" fillId="0" borderId="1" xfId="1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164" fontId="8" fillId="0" borderId="1" xfId="1" applyFont="1" applyBorder="1" applyAlignment="1">
      <alignment horizontal="left" vertical="top" wrapText="1"/>
    </xf>
    <xf numFmtId="0" fontId="0" fillId="3" borderId="1" xfId="0" applyFill="1" applyBorder="1"/>
    <xf numFmtId="0" fontId="0" fillId="3" borderId="9" xfId="0" applyFill="1" applyBorder="1"/>
    <xf numFmtId="0" fontId="9" fillId="0" borderId="1" xfId="0" applyFont="1" applyBorder="1" applyAlignment="1">
      <alignment horizontal="center" vertical="center" wrapText="1"/>
    </xf>
    <xf numFmtId="10" fontId="9" fillId="0" borderId="1" xfId="0" applyNumberFormat="1" applyFont="1" applyBorder="1" applyAlignment="1">
      <alignment horizontal="right" vertical="center" wrapText="1"/>
    </xf>
    <xf numFmtId="167" fontId="9" fillId="0" borderId="1" xfId="3" applyNumberFormat="1" applyFont="1" applyFill="1" applyBorder="1" applyAlignment="1" applyProtection="1">
      <alignment horizontal="center" vertical="center"/>
    </xf>
    <xf numFmtId="10" fontId="2" fillId="0" borderId="1" xfId="0" applyNumberFormat="1" applyFont="1" applyBorder="1" applyAlignment="1">
      <alignment horizontal="right" vertical="top" wrapText="1"/>
    </xf>
    <xf numFmtId="10" fontId="9" fillId="0" borderId="1" xfId="0" applyNumberFormat="1" applyFont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4" fontId="0" fillId="0" borderId="0" xfId="0" applyNumberFormat="1"/>
    <xf numFmtId="4" fontId="2" fillId="0" borderId="1" xfId="0" applyNumberFormat="1" applyFont="1" applyBorder="1" applyAlignment="1">
      <alignment vertical="center" wrapText="1"/>
    </xf>
    <xf numFmtId="49" fontId="2" fillId="0" borderId="1" xfId="0" applyNumberFormat="1" applyFont="1" applyBorder="1" applyAlignment="1">
      <alignment vertical="center" wrapText="1"/>
    </xf>
    <xf numFmtId="0" fontId="23" fillId="0" borderId="0" xfId="0" applyFont="1" applyAlignment="1">
      <alignment wrapText="1"/>
    </xf>
    <xf numFmtId="4" fontId="24" fillId="0" borderId="0" xfId="0" applyNumberFormat="1" applyFont="1" applyFill="1" applyAlignment="1">
      <alignment vertical="center"/>
    </xf>
    <xf numFmtId="4" fontId="22" fillId="0" borderId="1" xfId="0" applyNumberFormat="1" applyFont="1" applyFill="1" applyBorder="1" applyAlignment="1">
      <alignment vertical="center"/>
    </xf>
    <xf numFmtId="4" fontId="2" fillId="0" borderId="1" xfId="0" applyNumberFormat="1" applyFont="1" applyFill="1" applyBorder="1" applyAlignment="1">
      <alignment vertical="center" wrapText="1"/>
    </xf>
    <xf numFmtId="49" fontId="2" fillId="0" borderId="1" xfId="0" applyNumberFormat="1" applyFont="1" applyFill="1" applyBorder="1" applyAlignment="1">
      <alignment vertical="center" wrapText="1"/>
    </xf>
    <xf numFmtId="0" fontId="3" fillId="2" borderId="12" xfId="0" applyFont="1" applyFill="1" applyBorder="1" applyAlignment="1">
      <alignment horizontal="center" vertical="top" wrapText="1"/>
    </xf>
    <xf numFmtId="2" fontId="2" fillId="2" borderId="1" xfId="0" applyNumberFormat="1" applyFont="1" applyFill="1" applyBorder="1" applyAlignment="1">
      <alignment horizontal="center" vertical="top" wrapText="1"/>
    </xf>
    <xf numFmtId="4" fontId="3" fillId="0" borderId="12" xfId="0" applyNumberFormat="1" applyFont="1" applyBorder="1" applyAlignment="1">
      <alignment horizontal="center" vertical="top" wrapText="1"/>
    </xf>
    <xf numFmtId="3" fontId="2" fillId="0" borderId="1" xfId="0" applyNumberFormat="1" applyFont="1" applyBorder="1" applyAlignment="1">
      <alignment horizontal="center" vertical="top" wrapText="1"/>
    </xf>
    <xf numFmtId="3" fontId="2" fillId="0" borderId="17" xfId="0" applyNumberFormat="1" applyFont="1" applyBorder="1" applyAlignment="1">
      <alignment horizontal="center" vertical="top" wrapText="1"/>
    </xf>
    <xf numFmtId="4" fontId="2" fillId="0" borderId="12" xfId="0" applyNumberFormat="1" applyFont="1" applyBorder="1" applyAlignment="1">
      <alignment horizontal="center" vertical="top" wrapText="1"/>
    </xf>
    <xf numFmtId="2" fontId="3" fillId="0" borderId="12" xfId="0" applyNumberFormat="1" applyFont="1" applyBorder="1" applyAlignment="1">
      <alignment horizontal="center" vertical="top" wrapText="1"/>
    </xf>
    <xf numFmtId="1" fontId="2" fillId="0" borderId="1" xfId="0" applyNumberFormat="1" applyFont="1" applyBorder="1" applyAlignment="1">
      <alignment horizontal="center" vertical="top" wrapText="1"/>
    </xf>
    <xf numFmtId="3" fontId="2" fillId="0" borderId="12" xfId="0" applyNumberFormat="1" applyFont="1" applyBorder="1" applyAlignment="1">
      <alignment horizontal="center" vertical="top" wrapText="1"/>
    </xf>
    <xf numFmtId="2" fontId="2" fillId="0" borderId="12" xfId="0" applyNumberFormat="1" applyFont="1" applyBorder="1" applyAlignment="1">
      <alignment horizontal="center" vertical="top" wrapText="1"/>
    </xf>
    <xf numFmtId="10" fontId="2" fillId="0" borderId="12" xfId="0" applyNumberFormat="1" applyFont="1" applyBorder="1" applyAlignment="1">
      <alignment vertical="top" wrapText="1"/>
    </xf>
    <xf numFmtId="0" fontId="16" fillId="0" borderId="1" xfId="0" applyFont="1" applyBorder="1" applyAlignment="1">
      <alignment horizontal="center"/>
    </xf>
    <xf numFmtId="2" fontId="16" fillId="0" borderId="1" xfId="0" applyNumberFormat="1" applyFont="1" applyBorder="1" applyAlignment="1">
      <alignment horizontal="center"/>
    </xf>
    <xf numFmtId="0" fontId="0" fillId="0" borderId="1" xfId="0" applyBorder="1"/>
    <xf numFmtId="0" fontId="16" fillId="0" borderId="12" xfId="0" applyFont="1" applyBorder="1" applyAlignment="1">
      <alignment horizontal="center"/>
    </xf>
    <xf numFmtId="2" fontId="16" fillId="0" borderId="12" xfId="0" applyNumberFormat="1" applyFont="1" applyBorder="1" applyAlignment="1">
      <alignment horizontal="center"/>
    </xf>
    <xf numFmtId="0" fontId="0" fillId="0" borderId="12" xfId="0" applyBorder="1"/>
    <xf numFmtId="0" fontId="16" fillId="0" borderId="9" xfId="0" applyFont="1" applyBorder="1" applyAlignment="1">
      <alignment horizontal="center"/>
    </xf>
    <xf numFmtId="2" fontId="16" fillId="0" borderId="9" xfId="0" applyNumberFormat="1" applyFont="1" applyBorder="1" applyAlignment="1">
      <alignment horizontal="center"/>
    </xf>
    <xf numFmtId="0" fontId="0" fillId="0" borderId="9" xfId="0" applyBorder="1"/>
    <xf numFmtId="2" fontId="25" fillId="0" borderId="12" xfId="0" applyNumberFormat="1" applyFont="1" applyBorder="1" applyAlignment="1">
      <alignment horizontal="center"/>
    </xf>
    <xf numFmtId="1" fontId="16" fillId="0" borderId="17" xfId="0" applyNumberFormat="1" applyFont="1" applyBorder="1" applyAlignment="1">
      <alignment horizontal="center"/>
    </xf>
    <xf numFmtId="2" fontId="2" fillId="2" borderId="1" xfId="0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top" wrapText="1"/>
    </xf>
    <xf numFmtId="0" fontId="0" fillId="0" borderId="40" xfId="0" applyBorder="1" applyAlignment="1">
      <alignment horizontal="center" vertical="top" wrapText="1"/>
    </xf>
    <xf numFmtId="0" fontId="0" fillId="0" borderId="22" xfId="0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14" fillId="2" borderId="1" xfId="0" applyFont="1" applyFill="1" applyBorder="1" applyAlignment="1">
      <alignment horizontal="left" vertical="top" wrapText="1"/>
    </xf>
    <xf numFmtId="4" fontId="2" fillId="2" borderId="1" xfId="0" applyNumberFormat="1" applyFont="1" applyFill="1" applyBorder="1" applyAlignment="1">
      <alignment horizontal="right" vertical="top" wrapText="1"/>
    </xf>
    <xf numFmtId="4" fontId="9" fillId="2" borderId="41" xfId="0" applyNumberFormat="1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left" vertical="top" wrapText="1"/>
    </xf>
    <xf numFmtId="0" fontId="10" fillId="2" borderId="42" xfId="2" applyFont="1" applyFill="1" applyBorder="1" applyAlignment="1">
      <alignment horizontal="center" vertical="top" wrapText="1"/>
    </xf>
    <xf numFmtId="4" fontId="2" fillId="2" borderId="9" xfId="0" applyNumberFormat="1" applyFont="1" applyFill="1" applyBorder="1" applyAlignment="1">
      <alignment vertical="top" wrapText="1"/>
    </xf>
    <xf numFmtId="4" fontId="16" fillId="2" borderId="1" xfId="0" applyNumberFormat="1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vertical="center" wrapText="1"/>
    </xf>
    <xf numFmtId="0" fontId="17" fillId="2" borderId="1" xfId="0" applyFont="1" applyFill="1" applyBorder="1" applyAlignment="1">
      <alignment wrapText="1"/>
    </xf>
    <xf numFmtId="165" fontId="19" fillId="2" borderId="1" xfId="2" applyNumberFormat="1" applyFont="1" applyFill="1" applyBorder="1" applyProtection="1">
      <protection hidden="1"/>
    </xf>
    <xf numFmtId="4" fontId="9" fillId="2" borderId="1" xfId="0" applyNumberFormat="1" applyFont="1" applyFill="1" applyBorder="1" applyAlignment="1">
      <alignment horizontal="center" vertical="center"/>
    </xf>
    <xf numFmtId="0" fontId="26" fillId="0" borderId="40" xfId="0" applyFont="1" applyBorder="1" applyAlignment="1">
      <alignment horizontal="center" vertical="center" wrapText="1"/>
    </xf>
    <xf numFmtId="0" fontId="26" fillId="0" borderId="22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right" wrapText="1"/>
    </xf>
    <xf numFmtId="2" fontId="2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13" fillId="0" borderId="2" xfId="0" applyFont="1" applyBorder="1" applyAlignment="1">
      <alignment vertical="top" wrapText="1"/>
    </xf>
    <xf numFmtId="0" fontId="13" fillId="0" borderId="4" xfId="0" applyFont="1" applyBorder="1" applyAlignment="1">
      <alignment vertical="top" wrapText="1"/>
    </xf>
    <xf numFmtId="0" fontId="13" fillId="0" borderId="3" xfId="0" applyFont="1" applyBorder="1" applyAlignment="1">
      <alignment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13" fillId="0" borderId="1" xfId="0" applyFont="1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0" fillId="0" borderId="3" xfId="0" applyBorder="1"/>
    <xf numFmtId="0" fontId="9" fillId="0" borderId="43" xfId="0" applyFont="1" applyFill="1" applyBorder="1" applyAlignment="1">
      <alignment horizontal="left" vertical="top" wrapText="1"/>
    </xf>
    <xf numFmtId="0" fontId="0" fillId="0" borderId="3" xfId="0" applyBorder="1" applyAlignment="1"/>
    <xf numFmtId="0" fontId="0" fillId="0" borderId="3" xfId="0" applyBorder="1" applyAlignment="1">
      <alignment wrapText="1"/>
    </xf>
    <xf numFmtId="0" fontId="0" fillId="0" borderId="3" xfId="0" applyBorder="1" applyAlignment="1">
      <alignment horizontal="left" vertical="top" wrapText="1"/>
    </xf>
    <xf numFmtId="0" fontId="2" fillId="0" borderId="2" xfId="0" applyFont="1" applyBorder="1" applyAlignment="1">
      <alignment vertical="top" wrapText="1"/>
    </xf>
    <xf numFmtId="0" fontId="2" fillId="0" borderId="2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1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0" fillId="0" borderId="2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2" fillId="2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0" fillId="0" borderId="1" xfId="0" applyBorder="1" applyAlignment="1">
      <alignment horizontal="center" wrapText="1"/>
    </xf>
    <xf numFmtId="4" fontId="22" fillId="0" borderId="2" xfId="0" applyNumberFormat="1" applyFont="1" applyFill="1" applyBorder="1" applyAlignment="1">
      <alignment horizontal="center" vertical="center"/>
    </xf>
    <xf numFmtId="4" fontId="22" fillId="0" borderId="4" xfId="0" applyNumberFormat="1" applyFont="1" applyFill="1" applyBorder="1" applyAlignment="1">
      <alignment horizontal="center" vertical="center"/>
    </xf>
    <xf numFmtId="4" fontId="22" fillId="0" borderId="3" xfId="0" applyNumberFormat="1" applyFont="1" applyFill="1" applyBorder="1" applyAlignment="1">
      <alignment horizontal="center" vertical="center"/>
    </xf>
    <xf numFmtId="4" fontId="2" fillId="0" borderId="2" xfId="0" applyNumberFormat="1" applyFont="1" applyFill="1" applyBorder="1" applyAlignment="1">
      <alignment horizontal="center" vertical="center" wrapText="1"/>
    </xf>
    <xf numFmtId="4" fontId="2" fillId="0" borderId="4" xfId="0" applyNumberFormat="1" applyFont="1" applyFill="1" applyBorder="1" applyAlignment="1">
      <alignment horizontal="center" vertical="center" wrapText="1"/>
    </xf>
    <xf numFmtId="4" fontId="2" fillId="0" borderId="3" xfId="0" applyNumberFormat="1" applyFont="1" applyFill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0" fontId="14" fillId="3" borderId="9" xfId="0" applyFont="1" applyFill="1" applyBorder="1" applyAlignment="1">
      <alignment horizontal="left" vertical="top" wrapText="1"/>
    </xf>
    <xf numFmtId="0" fontId="14" fillId="3" borderId="1" xfId="0" applyFont="1" applyFill="1" applyBorder="1" applyAlignment="1">
      <alignment horizontal="left" vertical="top" wrapText="1"/>
    </xf>
    <xf numFmtId="0" fontId="18" fillId="0" borderId="1" xfId="0" applyFont="1" applyBorder="1" applyAlignment="1">
      <alignment wrapText="1"/>
    </xf>
    <xf numFmtId="0" fontId="2" fillId="3" borderId="1" xfId="0" applyFont="1" applyFill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9" fillId="2" borderId="1" xfId="0" applyFont="1" applyFill="1" applyBorder="1" applyAlignment="1">
      <alignment horizontal="left" vertical="top" wrapText="1"/>
    </xf>
    <xf numFmtId="0" fontId="5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0" fillId="0" borderId="38" xfId="0" applyBorder="1"/>
    <xf numFmtId="0" fontId="2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justify" vertical="top" wrapText="1"/>
    </xf>
    <xf numFmtId="0" fontId="9" fillId="0" borderId="4" xfId="0" applyFont="1" applyBorder="1" applyAlignment="1">
      <alignment horizontal="justify" vertical="top" wrapText="1"/>
    </xf>
    <xf numFmtId="0" fontId="9" fillId="0" borderId="3" xfId="0" applyFont="1" applyBorder="1" applyAlignment="1">
      <alignment horizontal="justify" vertical="top" wrapText="1"/>
    </xf>
    <xf numFmtId="0" fontId="9" fillId="0" borderId="1" xfId="0" applyFont="1" applyBorder="1" applyAlignment="1">
      <alignment horizontal="justify" vertical="top" wrapText="1"/>
    </xf>
    <xf numFmtId="0" fontId="1" fillId="0" borderId="0" xfId="0" applyFont="1" applyAlignment="1">
      <alignment horizontal="left" vertical="top"/>
    </xf>
    <xf numFmtId="0" fontId="9" fillId="0" borderId="2" xfId="0" applyFont="1" applyBorder="1" applyAlignment="1">
      <alignment horizontal="center" vertical="top" wrapText="1"/>
    </xf>
    <xf numFmtId="0" fontId="9" fillId="0" borderId="4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2" fontId="9" fillId="0" borderId="2" xfId="0" applyNumberFormat="1" applyFont="1" applyBorder="1" applyAlignment="1">
      <alignment horizontal="center" vertical="top" wrapText="1"/>
    </xf>
    <xf numFmtId="2" fontId="9" fillId="0" borderId="4" xfId="0" applyNumberFormat="1" applyFont="1" applyBorder="1" applyAlignment="1">
      <alignment horizontal="center" vertical="top" wrapText="1"/>
    </xf>
    <xf numFmtId="2" fontId="9" fillId="0" borderId="3" xfId="0" applyNumberFormat="1" applyFont="1" applyBorder="1" applyAlignment="1">
      <alignment horizontal="center" vertical="top" wrapText="1"/>
    </xf>
    <xf numFmtId="4" fontId="2" fillId="2" borderId="1" xfId="0" applyNumberFormat="1" applyFont="1" applyFill="1" applyBorder="1" applyAlignment="1">
      <alignment horizontal="left" vertical="top" wrapText="1"/>
    </xf>
    <xf numFmtId="0" fontId="9" fillId="2" borderId="2" xfId="0" applyFont="1" applyFill="1" applyBorder="1" applyAlignment="1">
      <alignment horizontal="left" vertical="top" wrapText="1"/>
    </xf>
    <xf numFmtId="0" fontId="9" fillId="2" borderId="4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4" fontId="2" fillId="0" borderId="2" xfId="0" applyNumberFormat="1" applyFont="1" applyFill="1" applyBorder="1" applyAlignment="1">
      <alignment horizontal="center" vertical="top" wrapText="1"/>
    </xf>
    <xf numFmtId="4" fontId="2" fillId="0" borderId="3" xfId="0" applyNumberFormat="1" applyFont="1" applyFill="1" applyBorder="1" applyAlignment="1">
      <alignment horizontal="center" vertical="top" wrapText="1"/>
    </xf>
    <xf numFmtId="4" fontId="2" fillId="2" borderId="2" xfId="0" applyNumberFormat="1" applyFont="1" applyFill="1" applyBorder="1" applyAlignment="1">
      <alignment horizontal="center" vertical="top" wrapText="1"/>
    </xf>
    <xf numFmtId="4" fontId="2" fillId="2" borderId="3" xfId="0" applyNumberFormat="1" applyFont="1" applyFill="1" applyBorder="1" applyAlignment="1">
      <alignment horizontal="center" vertical="top" wrapText="1"/>
    </xf>
    <xf numFmtId="49" fontId="2" fillId="2" borderId="1" xfId="0" applyNumberFormat="1" applyFont="1" applyFill="1" applyBorder="1" applyAlignment="1">
      <alignment horizontal="center" vertical="top" wrapText="1"/>
    </xf>
    <xf numFmtId="4" fontId="2" fillId="0" borderId="1" xfId="0" applyNumberFormat="1" applyFont="1" applyFill="1" applyBorder="1" applyAlignment="1">
      <alignment horizontal="center" vertical="top" wrapText="1"/>
    </xf>
    <xf numFmtId="0" fontId="5" fillId="2" borderId="0" xfId="0" applyFont="1" applyFill="1" applyAlignment="1">
      <alignment horizontal="center"/>
    </xf>
    <xf numFmtId="0" fontId="1" fillId="2" borderId="0" xfId="0" applyFont="1" applyFill="1" applyAlignment="1">
      <alignment horizontal="left" vertical="top" wrapText="1"/>
    </xf>
    <xf numFmtId="0" fontId="2" fillId="2" borderId="1" xfId="0" applyFont="1" applyFill="1" applyBorder="1" applyAlignment="1">
      <alignment horizontal="left" vertical="center" wrapText="1"/>
    </xf>
    <xf numFmtId="49" fontId="1" fillId="2" borderId="0" xfId="0" applyNumberFormat="1" applyFont="1" applyFill="1" applyAlignment="1">
      <alignment horizontal="left" vertical="top" wrapText="1"/>
    </xf>
    <xf numFmtId="0" fontId="1" fillId="2" borderId="0" xfId="0" applyNumberFormat="1" applyFont="1" applyFill="1" applyAlignment="1">
      <alignment horizontal="left" vertical="top" wrapText="1"/>
    </xf>
    <xf numFmtId="0" fontId="0" fillId="0" borderId="13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7" xfId="0" applyBorder="1" applyAlignment="1">
      <alignment horizontal="center"/>
    </xf>
    <xf numFmtId="0" fontId="3" fillId="2" borderId="29" xfId="0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left" vertical="center" wrapText="1"/>
    </xf>
    <xf numFmtId="0" fontId="3" fillId="2" borderId="39" xfId="0" applyFont="1" applyFill="1" applyBorder="1" applyAlignment="1">
      <alignment horizontal="left" vertical="center" wrapText="1"/>
    </xf>
    <xf numFmtId="0" fontId="3" fillId="2" borderId="17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left" vertical="top" wrapText="1"/>
    </xf>
    <xf numFmtId="0" fontId="2" fillId="2" borderId="36" xfId="0" applyFont="1" applyFill="1" applyBorder="1" applyAlignment="1">
      <alignment horizontal="left" vertical="top" wrapText="1"/>
    </xf>
    <xf numFmtId="0" fontId="2" fillId="2" borderId="37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10" fontId="2" fillId="0" borderId="13" xfId="0" applyNumberFormat="1" applyFont="1" applyBorder="1" applyAlignment="1">
      <alignment horizontal="left" vertical="top" wrapText="1"/>
    </xf>
    <xf numFmtId="10" fontId="2" fillId="0" borderId="36" xfId="0" applyNumberFormat="1" applyFont="1" applyBorder="1" applyAlignment="1">
      <alignment horizontal="left" vertical="top" wrapText="1"/>
    </xf>
    <xf numFmtId="10" fontId="2" fillId="0" borderId="37" xfId="0" applyNumberFormat="1" applyFont="1" applyBorder="1" applyAlignment="1">
      <alignment horizontal="left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10" fontId="2" fillId="0" borderId="2" xfId="0" applyNumberFormat="1" applyFont="1" applyBorder="1" applyAlignment="1">
      <alignment horizontal="left" vertical="top" wrapText="1"/>
    </xf>
    <xf numFmtId="10" fontId="2" fillId="0" borderId="4" xfId="0" applyNumberFormat="1" applyFont="1" applyBorder="1" applyAlignment="1">
      <alignment horizontal="left" vertical="top" wrapText="1"/>
    </xf>
    <xf numFmtId="10" fontId="2" fillId="0" borderId="27" xfId="0" applyNumberFormat="1" applyFont="1" applyBorder="1" applyAlignment="1">
      <alignment horizontal="left" vertical="top" wrapText="1"/>
    </xf>
    <xf numFmtId="0" fontId="1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vertical="top" wrapText="1"/>
    </xf>
    <xf numFmtId="0" fontId="5" fillId="2" borderId="30" xfId="0" applyFont="1" applyFill="1" applyBorder="1" applyAlignment="1">
      <alignment horizontal="center" vertical="top" wrapText="1"/>
    </xf>
    <xf numFmtId="0" fontId="5" fillId="2" borderId="31" xfId="0" applyFont="1" applyFill="1" applyBorder="1" applyAlignment="1">
      <alignment horizontal="center" vertical="top" wrapText="1"/>
    </xf>
    <xf numFmtId="0" fontId="3" fillId="2" borderId="19" xfId="0" applyFont="1" applyFill="1" applyBorder="1" applyAlignment="1">
      <alignment horizontal="left" vertical="center" wrapText="1"/>
    </xf>
    <xf numFmtId="0" fontId="3" fillId="2" borderId="20" xfId="0" applyFont="1" applyFill="1" applyBorder="1" applyAlignment="1">
      <alignment horizontal="left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5" fillId="2" borderId="33" xfId="0" applyFont="1" applyFill="1" applyBorder="1" applyAlignment="1">
      <alignment horizontal="center" vertical="top" wrapText="1"/>
    </xf>
    <xf numFmtId="0" fontId="5" fillId="2" borderId="34" xfId="0" applyFont="1" applyFill="1" applyBorder="1" applyAlignment="1">
      <alignment horizontal="center" vertical="top" wrapText="1"/>
    </xf>
    <xf numFmtId="0" fontId="5" fillId="2" borderId="35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0" fontId="2" fillId="2" borderId="27" xfId="0" applyFont="1" applyFill="1" applyBorder="1" applyAlignment="1">
      <alignment horizontal="left" vertical="top" wrapText="1"/>
    </xf>
    <xf numFmtId="10" fontId="2" fillId="0" borderId="18" xfId="0" applyNumberFormat="1" applyFont="1" applyBorder="1" applyAlignment="1">
      <alignment horizontal="left" vertical="top" wrapText="1"/>
    </xf>
    <xf numFmtId="10" fontId="2" fillId="0" borderId="25" xfId="0" applyNumberFormat="1" applyFont="1" applyBorder="1" applyAlignment="1">
      <alignment horizontal="left" vertical="top" wrapText="1"/>
    </xf>
    <xf numFmtId="10" fontId="2" fillId="0" borderId="26" xfId="0" applyNumberFormat="1" applyFont="1" applyBorder="1" applyAlignment="1">
      <alignment horizontal="left" vertical="top" wrapText="1"/>
    </xf>
    <xf numFmtId="0" fontId="9" fillId="2" borderId="13" xfId="0" applyFont="1" applyFill="1" applyBorder="1" applyAlignment="1">
      <alignment horizontal="left" vertical="top" wrapText="1"/>
    </xf>
    <xf numFmtId="0" fontId="9" fillId="2" borderId="36" xfId="0" applyFont="1" applyFill="1" applyBorder="1" applyAlignment="1">
      <alignment horizontal="left" vertical="top" wrapText="1"/>
    </xf>
    <xf numFmtId="0" fontId="9" fillId="2" borderId="37" xfId="0" applyFont="1" applyFill="1" applyBorder="1" applyAlignment="1">
      <alignment horizontal="left" vertical="top" wrapText="1"/>
    </xf>
    <xf numFmtId="10" fontId="9" fillId="0" borderId="2" xfId="0" applyNumberFormat="1" applyFont="1" applyBorder="1" applyAlignment="1">
      <alignment horizontal="left" vertical="top" wrapText="1"/>
    </xf>
    <xf numFmtId="10" fontId="9" fillId="0" borderId="4" xfId="0" applyNumberFormat="1" applyFont="1" applyBorder="1" applyAlignment="1">
      <alignment horizontal="left" vertical="top" wrapText="1"/>
    </xf>
    <xf numFmtId="10" fontId="9" fillId="0" borderId="27" xfId="0" applyNumberFormat="1" applyFont="1" applyBorder="1" applyAlignment="1">
      <alignment horizontal="left" vertical="top" wrapText="1"/>
    </xf>
    <xf numFmtId="10" fontId="2" fillId="0" borderId="13" xfId="0" applyNumberFormat="1" applyFont="1" applyBorder="1" applyAlignment="1">
      <alignment horizontal="center" vertical="top" wrapText="1"/>
    </xf>
    <xf numFmtId="10" fontId="2" fillId="0" borderId="36" xfId="0" applyNumberFormat="1" applyFont="1" applyBorder="1" applyAlignment="1">
      <alignment horizontal="center" vertical="top" wrapText="1"/>
    </xf>
    <xf numFmtId="10" fontId="2" fillId="0" borderId="37" xfId="0" applyNumberFormat="1" applyFont="1" applyBorder="1" applyAlignment="1">
      <alignment horizontal="center" vertical="top" wrapText="1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7" xfId="0" applyBorder="1" applyAlignment="1">
      <alignment horizontal="center"/>
    </xf>
    <xf numFmtId="0" fontId="2" fillId="2" borderId="15" xfId="0" applyFont="1" applyFill="1" applyBorder="1" applyAlignment="1">
      <alignment horizontal="left" vertical="top" wrapText="1"/>
    </xf>
    <xf numFmtId="0" fontId="2" fillId="2" borderId="16" xfId="0" applyFont="1" applyFill="1" applyBorder="1" applyAlignment="1">
      <alignment horizontal="left" vertical="top" wrapText="1"/>
    </xf>
    <xf numFmtId="0" fontId="2" fillId="2" borderId="18" xfId="0" applyFont="1" applyFill="1" applyBorder="1" applyAlignment="1">
      <alignment horizontal="center" vertical="top" wrapText="1"/>
    </xf>
    <xf numFmtId="0" fontId="2" fillId="2" borderId="25" xfId="0" applyFont="1" applyFill="1" applyBorder="1" applyAlignment="1">
      <alignment horizontal="center" vertical="top" wrapText="1"/>
    </xf>
    <xf numFmtId="0" fontId="2" fillId="2" borderId="26" xfId="0" applyFont="1" applyFill="1" applyBorder="1" applyAlignment="1">
      <alignment horizontal="center" vertical="top" wrapText="1"/>
    </xf>
    <xf numFmtId="0" fontId="2" fillId="2" borderId="14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27" xfId="0" applyFont="1" applyFill="1" applyBorder="1" applyAlignment="1">
      <alignment horizontal="center" vertical="top" wrapText="1"/>
    </xf>
    <xf numFmtId="0" fontId="16" fillId="0" borderId="18" xfId="0" applyFont="1" applyBorder="1" applyAlignment="1">
      <alignment horizontal="left"/>
    </xf>
    <xf numFmtId="0" fontId="16" fillId="0" borderId="25" xfId="0" applyFont="1" applyBorder="1" applyAlignment="1">
      <alignment horizontal="left"/>
    </xf>
    <xf numFmtId="0" fontId="16" fillId="0" borderId="26" xfId="0" applyFont="1" applyBorder="1" applyAlignment="1">
      <alignment horizontal="left"/>
    </xf>
    <xf numFmtId="0" fontId="9" fillId="0" borderId="1" xfId="0" applyFont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0" borderId="0" xfId="0" applyFont="1" applyFill="1" applyBorder="1" applyAlignment="1">
      <alignment horizontal="center" vertical="top" wrapText="1"/>
    </xf>
    <xf numFmtId="10" fontId="2" fillId="0" borderId="0" xfId="0" applyNumberFormat="1" applyFont="1" applyFill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26" fillId="0" borderId="6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22" xfId="0" applyFont="1" applyBorder="1" applyAlignment="1">
      <alignment horizontal="center" vertical="center" wrapText="1"/>
    </xf>
    <xf numFmtId="0" fontId="26" fillId="0" borderId="7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2" fontId="3" fillId="0" borderId="5" xfId="0" applyNumberFormat="1" applyFont="1" applyBorder="1" applyAlignment="1">
      <alignment horizontal="center" vertical="center" wrapText="1"/>
    </xf>
    <xf numFmtId="2" fontId="26" fillId="0" borderId="6" xfId="0" applyNumberFormat="1" applyFont="1" applyBorder="1" applyAlignment="1">
      <alignment horizontal="center" vertical="center" wrapText="1"/>
    </xf>
    <xf numFmtId="2" fontId="26" fillId="0" borderId="40" xfId="0" applyNumberFormat="1" applyFont="1" applyBorder="1" applyAlignment="1">
      <alignment horizontal="center" vertical="center" wrapText="1"/>
    </xf>
    <xf numFmtId="2" fontId="26" fillId="0" borderId="22" xfId="0" applyNumberFormat="1" applyFont="1" applyBorder="1" applyAlignment="1">
      <alignment horizontal="center" vertical="center" wrapText="1"/>
    </xf>
    <xf numFmtId="2" fontId="26" fillId="0" borderId="7" xfId="0" applyNumberFormat="1" applyFont="1" applyBorder="1" applyAlignment="1">
      <alignment horizontal="center" vertical="center" wrapText="1"/>
    </xf>
    <xf numFmtId="2" fontId="26" fillId="0" borderId="8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40" xfId="0" applyBorder="1" applyAlignment="1">
      <alignment horizontal="center" vertical="top" wrapText="1"/>
    </xf>
    <xf numFmtId="0" fontId="0" fillId="0" borderId="22" xfId="0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26" fillId="0" borderId="6" xfId="0" applyFont="1" applyBorder="1" applyAlignment="1">
      <alignment horizontal="center" vertical="top" wrapText="1"/>
    </xf>
    <xf numFmtId="0" fontId="26" fillId="0" borderId="7" xfId="0" applyFont="1" applyBorder="1" applyAlignment="1">
      <alignment horizontal="center" vertical="top" wrapText="1"/>
    </xf>
    <xf numFmtId="0" fontId="26" fillId="0" borderId="8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left" vertical="top" wrapText="1"/>
    </xf>
    <xf numFmtId="0" fontId="0" fillId="0" borderId="1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6" fillId="2" borderId="0" xfId="0" applyFont="1" applyFill="1" applyAlignment="1">
      <alignment horizontal="left" vertical="top" wrapText="1"/>
    </xf>
    <xf numFmtId="0" fontId="3" fillId="2" borderId="23" xfId="0" applyFont="1" applyFill="1" applyBorder="1" applyAlignment="1">
      <alignment horizontal="left" vertical="center" wrapText="1"/>
    </xf>
    <xf numFmtId="0" fontId="3" fillId="2" borderId="24" xfId="0" applyFont="1" applyFill="1" applyBorder="1" applyAlignment="1">
      <alignment horizontal="left" vertical="center" wrapText="1"/>
    </xf>
    <xf numFmtId="0" fontId="0" fillId="0" borderId="5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8" xfId="0" applyBorder="1" applyAlignment="1">
      <alignment horizontal="center"/>
    </xf>
  </cellXfs>
  <cellStyles count="4">
    <cellStyle name="Обычный" xfId="0" builtinId="0"/>
    <cellStyle name="Обычный 2" xfId="2" xr:uid="{00000000-0005-0000-0000-000001000000}"/>
    <cellStyle name="Финансовый" xfId="1" builtinId="3"/>
    <cellStyle name="Финансовый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consultantplus://offline/ref=D79BDEA36C1922BFACBEB71C682CD0067E9F4841C9BE8AC00461CADDC20618F6B5DCDDF14A8E656A1E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222"/>
  <sheetViews>
    <sheetView tabSelected="1" view="pageBreakPreview" topLeftCell="A543" zoomScale="86" zoomScaleNormal="100" zoomScaleSheetLayoutView="86" workbookViewId="0">
      <selection activeCell="E556" sqref="E556"/>
    </sheetView>
  </sheetViews>
  <sheetFormatPr defaultRowHeight="15" x14ac:dyDescent="0.25"/>
  <cols>
    <col min="1" max="1" width="5.140625" customWidth="1"/>
    <col min="2" max="2" width="51.28515625" customWidth="1"/>
    <col min="3" max="3" width="21.28515625" customWidth="1"/>
    <col min="4" max="4" width="19.5703125" customWidth="1"/>
    <col min="5" max="5" width="17.85546875" customWidth="1"/>
    <col min="6" max="6" width="15.5703125" customWidth="1"/>
    <col min="7" max="7" width="21" customWidth="1"/>
    <col min="8" max="8" width="20.7109375" customWidth="1"/>
    <col min="9" max="9" width="18.28515625" customWidth="1"/>
    <col min="10" max="10" width="13.5703125" bestFit="1" customWidth="1"/>
  </cols>
  <sheetData>
    <row r="1" spans="2:9" ht="18.75" x14ac:dyDescent="0.3">
      <c r="F1" s="50" t="s">
        <v>221</v>
      </c>
    </row>
    <row r="2" spans="2:9" ht="18.75" x14ac:dyDescent="0.3">
      <c r="F2" s="50" t="s">
        <v>312</v>
      </c>
    </row>
    <row r="3" spans="2:9" ht="18.75" x14ac:dyDescent="0.3">
      <c r="F3" s="53" t="s">
        <v>341</v>
      </c>
    </row>
    <row r="4" spans="2:9" ht="18.75" x14ac:dyDescent="0.3">
      <c r="F4" s="50"/>
    </row>
    <row r="5" spans="2:9" ht="18.75" x14ac:dyDescent="0.3">
      <c r="F5" s="50" t="s">
        <v>317</v>
      </c>
    </row>
    <row r="6" spans="2:9" ht="18.75" x14ac:dyDescent="0.3">
      <c r="F6" s="23" t="s">
        <v>211</v>
      </c>
    </row>
    <row r="7" spans="2:9" ht="18.75" x14ac:dyDescent="0.3">
      <c r="F7" s="23" t="s">
        <v>212</v>
      </c>
    </row>
    <row r="8" spans="2:9" ht="18.75" x14ac:dyDescent="0.3">
      <c r="F8" s="23" t="s">
        <v>213</v>
      </c>
    </row>
    <row r="9" spans="2:9" ht="18.75" x14ac:dyDescent="0.3">
      <c r="F9" s="23" t="s">
        <v>214</v>
      </c>
    </row>
    <row r="11" spans="2:9" ht="18.75" x14ac:dyDescent="0.3">
      <c r="B11" s="12"/>
      <c r="C11" s="12"/>
      <c r="D11" s="12"/>
      <c r="E11" s="12"/>
      <c r="F11" s="277" t="s">
        <v>196</v>
      </c>
      <c r="G11" s="277"/>
      <c r="H11" s="277"/>
      <c r="I11" s="277"/>
    </row>
    <row r="12" spans="2:9" ht="29.25" customHeight="1" x14ac:dyDescent="0.3">
      <c r="B12" s="12"/>
      <c r="C12" s="12"/>
      <c r="D12" s="12"/>
      <c r="E12" s="12"/>
      <c r="F12" s="279" t="s">
        <v>1013</v>
      </c>
      <c r="G12" s="279"/>
      <c r="H12" s="279"/>
      <c r="I12" s="279"/>
    </row>
    <row r="13" spans="2:9" ht="18.75" x14ac:dyDescent="0.3">
      <c r="B13" s="12"/>
      <c r="C13" s="12"/>
      <c r="D13" s="12"/>
      <c r="E13" s="12"/>
      <c r="F13" s="278" t="s">
        <v>197</v>
      </c>
      <c r="G13" s="278"/>
      <c r="H13" s="278"/>
      <c r="I13" s="278"/>
    </row>
    <row r="14" spans="2:9" ht="18.75" x14ac:dyDescent="0.3">
      <c r="B14" s="12"/>
      <c r="C14" s="12"/>
      <c r="D14" s="12"/>
      <c r="E14" s="12"/>
      <c r="F14" s="277" t="s">
        <v>1010</v>
      </c>
      <c r="G14" s="277"/>
      <c r="H14" s="277"/>
      <c r="I14" s="277"/>
    </row>
    <row r="15" spans="2:9" ht="18.75" x14ac:dyDescent="0.3">
      <c r="B15" s="12"/>
      <c r="C15" s="12"/>
      <c r="D15" s="12"/>
      <c r="E15" s="12"/>
      <c r="F15" s="278" t="s">
        <v>198</v>
      </c>
      <c r="G15" s="278"/>
      <c r="H15" s="278"/>
      <c r="I15" s="278"/>
    </row>
    <row r="16" spans="2:9" ht="18.75" x14ac:dyDescent="0.3">
      <c r="B16" s="12"/>
      <c r="C16" s="12"/>
      <c r="D16" s="12"/>
      <c r="E16" s="12"/>
      <c r="F16" s="277" t="s">
        <v>1012</v>
      </c>
      <c r="G16" s="277"/>
      <c r="H16" s="277"/>
      <c r="I16" s="277"/>
    </row>
    <row r="18" spans="1:9" ht="18.75" x14ac:dyDescent="0.3">
      <c r="A18" s="277" t="s">
        <v>193</v>
      </c>
      <c r="B18" s="277"/>
      <c r="C18" s="277"/>
      <c r="D18" s="277"/>
      <c r="E18" s="277"/>
      <c r="F18" s="277"/>
      <c r="G18" s="277"/>
      <c r="H18" s="277"/>
      <c r="I18" s="277"/>
    </row>
    <row r="19" spans="1:9" ht="18.75" x14ac:dyDescent="0.3">
      <c r="A19" s="277" t="s">
        <v>200</v>
      </c>
      <c r="B19" s="277"/>
      <c r="C19" s="277"/>
      <c r="D19" s="277"/>
      <c r="E19" s="277"/>
      <c r="F19" s="277"/>
      <c r="G19" s="277"/>
      <c r="H19" s="277"/>
      <c r="I19" s="277"/>
    </row>
    <row r="20" spans="1:9" ht="18.75" x14ac:dyDescent="0.3">
      <c r="A20" s="277" t="s">
        <v>201</v>
      </c>
      <c r="B20" s="277"/>
      <c r="C20" s="277"/>
      <c r="D20" s="277"/>
      <c r="E20" s="277"/>
      <c r="F20" s="277"/>
      <c r="G20" s="277"/>
      <c r="H20" s="277"/>
      <c r="I20" s="277"/>
    </row>
    <row r="21" spans="1:9" ht="18.75" x14ac:dyDescent="0.3">
      <c r="A21" s="277" t="s">
        <v>1008</v>
      </c>
      <c r="B21" s="277"/>
      <c r="C21" s="277"/>
      <c r="D21" s="277"/>
      <c r="E21" s="277"/>
      <c r="F21" s="277"/>
      <c r="G21" s="277"/>
      <c r="H21" s="277"/>
      <c r="I21" s="277"/>
    </row>
    <row r="22" spans="1:9" ht="18.75" x14ac:dyDescent="0.3">
      <c r="A22" s="277" t="s">
        <v>1009</v>
      </c>
      <c r="B22" s="277"/>
      <c r="C22" s="277"/>
      <c r="D22" s="277"/>
      <c r="E22" s="277"/>
      <c r="F22" s="277"/>
      <c r="G22" s="277"/>
      <c r="H22" s="277"/>
      <c r="I22" s="277"/>
    </row>
    <row r="23" spans="1:9" s="11" customFormat="1" x14ac:dyDescent="0.25">
      <c r="A23" s="278" t="s">
        <v>194</v>
      </c>
      <c r="B23" s="278"/>
      <c r="C23" s="278"/>
      <c r="D23" s="278"/>
      <c r="E23" s="278"/>
      <c r="F23" s="278"/>
      <c r="G23" s="278"/>
      <c r="H23" s="278"/>
      <c r="I23" s="278"/>
    </row>
    <row r="24" spans="1:9" ht="18.75" x14ac:dyDescent="0.3">
      <c r="A24" s="277" t="s">
        <v>1011</v>
      </c>
      <c r="B24" s="277"/>
      <c r="C24" s="277"/>
      <c r="D24" s="277"/>
      <c r="E24" s="277"/>
      <c r="F24" s="277"/>
      <c r="G24" s="277"/>
      <c r="H24" s="277"/>
      <c r="I24" s="277"/>
    </row>
    <row r="25" spans="1:9" s="11" customFormat="1" x14ac:dyDescent="0.25">
      <c r="A25" s="278" t="s">
        <v>195</v>
      </c>
      <c r="B25" s="278"/>
      <c r="C25" s="278"/>
      <c r="D25" s="278"/>
      <c r="E25" s="278"/>
      <c r="F25" s="278"/>
      <c r="G25" s="278"/>
      <c r="H25" s="278"/>
      <c r="I25" s="278"/>
    </row>
    <row r="26" spans="1:9" ht="18.75" x14ac:dyDescent="0.3">
      <c r="A26" s="25"/>
    </row>
    <row r="27" spans="1:9" ht="18.75" x14ac:dyDescent="0.3">
      <c r="A27" s="204" t="s">
        <v>202</v>
      </c>
      <c r="B27" s="204"/>
      <c r="C27" s="204"/>
      <c r="D27" s="204"/>
      <c r="E27" s="204"/>
      <c r="F27" s="204"/>
      <c r="G27" s="204"/>
      <c r="H27" s="204"/>
      <c r="I27" s="204"/>
    </row>
    <row r="29" spans="1:9" ht="18.75" x14ac:dyDescent="0.25">
      <c r="A29" s="280" t="s">
        <v>0</v>
      </c>
      <c r="B29" s="280"/>
      <c r="C29" s="280"/>
      <c r="D29" s="280"/>
      <c r="E29" s="280"/>
      <c r="F29" s="280"/>
      <c r="G29" s="280"/>
      <c r="H29" s="280"/>
      <c r="I29" s="280"/>
    </row>
    <row r="30" spans="1:9" ht="18.75" x14ac:dyDescent="0.25">
      <c r="A30" s="280" t="s">
        <v>1</v>
      </c>
      <c r="B30" s="280"/>
      <c r="C30" s="280"/>
      <c r="D30" s="280"/>
      <c r="E30" s="280"/>
      <c r="F30" s="280"/>
      <c r="G30" s="280"/>
      <c r="H30" s="280"/>
      <c r="I30" s="280"/>
    </row>
    <row r="31" spans="1:9" ht="409.5" customHeight="1" x14ac:dyDescent="0.25">
      <c r="A31" s="280" t="s">
        <v>991</v>
      </c>
      <c r="B31" s="280"/>
      <c r="C31" s="280"/>
      <c r="D31" s="280"/>
      <c r="E31" s="280"/>
      <c r="F31" s="280"/>
      <c r="G31" s="280"/>
      <c r="H31" s="280"/>
      <c r="I31" s="280"/>
    </row>
    <row r="32" spans="1:9" ht="174.75" customHeight="1" x14ac:dyDescent="0.25">
      <c r="A32" s="280" t="s">
        <v>992</v>
      </c>
      <c r="B32" s="280"/>
      <c r="C32" s="280"/>
      <c r="D32" s="280"/>
      <c r="E32" s="280"/>
      <c r="F32" s="280"/>
      <c r="G32" s="280"/>
      <c r="H32" s="280"/>
      <c r="I32" s="280"/>
    </row>
    <row r="33" spans="1:9" ht="18.75" x14ac:dyDescent="0.3">
      <c r="A33" s="1" t="s">
        <v>3</v>
      </c>
      <c r="B33" s="1"/>
    </row>
    <row r="34" spans="1:9" ht="18.75" x14ac:dyDescent="0.25">
      <c r="A34" s="280" t="s">
        <v>993</v>
      </c>
      <c r="B34" s="280"/>
      <c r="C34" s="280"/>
      <c r="D34" s="280"/>
      <c r="E34" s="280"/>
      <c r="F34" s="280"/>
      <c r="G34" s="280"/>
      <c r="H34" s="280"/>
      <c r="I34" s="280"/>
    </row>
    <row r="35" spans="1:9" ht="18.75" x14ac:dyDescent="0.25">
      <c r="A35" s="280" t="s">
        <v>4</v>
      </c>
      <c r="B35" s="280"/>
      <c r="C35" s="280"/>
      <c r="D35" s="280"/>
      <c r="E35" s="280"/>
      <c r="F35" s="280"/>
      <c r="G35" s="280"/>
      <c r="H35" s="280"/>
      <c r="I35" s="280"/>
    </row>
    <row r="36" spans="1:9" ht="18.75" x14ac:dyDescent="0.25">
      <c r="A36" s="280" t="s">
        <v>994</v>
      </c>
      <c r="B36" s="280"/>
      <c r="C36" s="280"/>
      <c r="D36" s="280"/>
      <c r="E36" s="280"/>
      <c r="F36" s="280"/>
      <c r="G36" s="280"/>
      <c r="H36" s="280"/>
      <c r="I36" s="280"/>
    </row>
    <row r="37" spans="1:9" ht="18.75" x14ac:dyDescent="0.25">
      <c r="A37" s="280" t="s">
        <v>2</v>
      </c>
      <c r="B37" s="280"/>
      <c r="C37" s="280"/>
      <c r="D37" s="280"/>
      <c r="E37" s="280"/>
      <c r="F37" s="280"/>
      <c r="G37" s="280"/>
      <c r="H37" s="280"/>
      <c r="I37" s="280"/>
    </row>
    <row r="38" spans="1:9" ht="25.5" customHeight="1" x14ac:dyDescent="0.25">
      <c r="A38" s="280" t="s">
        <v>5</v>
      </c>
      <c r="B38" s="280"/>
      <c r="C38" s="280"/>
      <c r="D38" s="280"/>
      <c r="E38" s="280"/>
      <c r="F38" s="280"/>
      <c r="G38" s="280"/>
      <c r="H38" s="280"/>
      <c r="I38" s="280"/>
    </row>
    <row r="39" spans="1:9" ht="15.75" x14ac:dyDescent="0.25">
      <c r="A39" s="209" t="s">
        <v>203</v>
      </c>
      <c r="B39" s="209"/>
      <c r="C39" s="209"/>
      <c r="D39" s="209"/>
      <c r="E39" s="209"/>
      <c r="F39" s="209" t="s">
        <v>6</v>
      </c>
      <c r="G39" s="209"/>
      <c r="H39" s="209"/>
      <c r="I39" s="209"/>
    </row>
    <row r="40" spans="1:9" ht="27.75" customHeight="1" x14ac:dyDescent="0.25">
      <c r="A40" s="184" t="s">
        <v>342</v>
      </c>
      <c r="B40" s="184"/>
      <c r="C40" s="184"/>
      <c r="D40" s="184"/>
      <c r="E40" s="184"/>
      <c r="F40" s="184"/>
      <c r="G40" s="184"/>
      <c r="H40" s="184"/>
      <c r="I40" s="184"/>
    </row>
    <row r="41" spans="1:9" ht="15.75" x14ac:dyDescent="0.25">
      <c r="A41" s="184" t="s">
        <v>8</v>
      </c>
      <c r="B41" s="184"/>
      <c r="C41" s="184"/>
      <c r="D41" s="184"/>
      <c r="E41" s="184"/>
      <c r="F41" s="184"/>
      <c r="G41" s="184"/>
      <c r="H41" s="184"/>
      <c r="I41" s="184"/>
    </row>
    <row r="42" spans="1:9" ht="15.75" x14ac:dyDescent="0.25">
      <c r="A42" s="184" t="s">
        <v>9</v>
      </c>
      <c r="B42" s="184"/>
      <c r="C42" s="184"/>
      <c r="D42" s="184"/>
      <c r="E42" s="184"/>
      <c r="F42" s="184"/>
      <c r="G42" s="184"/>
      <c r="H42" s="184"/>
      <c r="I42" s="184"/>
    </row>
    <row r="43" spans="1:9" ht="15.75" x14ac:dyDescent="0.25">
      <c r="A43" s="184" t="s">
        <v>10</v>
      </c>
      <c r="B43" s="184"/>
      <c r="C43" s="184"/>
      <c r="D43" s="184"/>
      <c r="E43" s="184"/>
      <c r="F43" s="184"/>
      <c r="G43" s="184"/>
      <c r="H43" s="184"/>
      <c r="I43" s="184"/>
    </row>
    <row r="44" spans="1:9" ht="18.75" x14ac:dyDescent="0.25">
      <c r="A44" s="253" t="s">
        <v>294</v>
      </c>
      <c r="B44" s="253"/>
      <c r="C44" s="253"/>
      <c r="D44" s="253"/>
      <c r="E44" s="253"/>
      <c r="F44" s="253"/>
      <c r="G44" s="253"/>
      <c r="H44" s="253"/>
      <c r="I44" s="253"/>
    </row>
    <row r="45" spans="1:9" ht="17.25" customHeight="1" x14ac:dyDescent="0.3">
      <c r="A45" s="2"/>
      <c r="B45" s="2"/>
    </row>
    <row r="46" spans="1:9" ht="18.75" x14ac:dyDescent="0.25">
      <c r="A46" s="280" t="s">
        <v>11</v>
      </c>
      <c r="B46" s="280"/>
      <c r="C46" s="280"/>
      <c r="D46" s="280"/>
      <c r="E46" s="280"/>
      <c r="F46" s="280"/>
      <c r="G46" s="280"/>
      <c r="H46" s="280"/>
      <c r="I46" s="280"/>
    </row>
    <row r="47" spans="1:9" ht="15.75" x14ac:dyDescent="0.25">
      <c r="A47" s="209" t="s">
        <v>12</v>
      </c>
      <c r="B47" s="209"/>
      <c r="C47" s="209"/>
      <c r="D47" s="209"/>
      <c r="E47" s="209" t="s">
        <v>13</v>
      </c>
      <c r="F47" s="209"/>
      <c r="G47" s="209"/>
      <c r="H47" s="209" t="s">
        <v>14</v>
      </c>
      <c r="I47" s="209"/>
    </row>
    <row r="48" spans="1:9" ht="15.75" x14ac:dyDescent="0.25">
      <c r="A48" s="164" t="s">
        <v>995</v>
      </c>
      <c r="B48" s="164"/>
      <c r="C48" s="164"/>
      <c r="D48" s="164"/>
      <c r="E48" s="164" t="s">
        <v>996</v>
      </c>
      <c r="F48" s="164"/>
      <c r="G48" s="164"/>
      <c r="H48" s="164" t="s">
        <v>997</v>
      </c>
      <c r="I48" s="164"/>
    </row>
    <row r="49" spans="1:14" ht="15.75" x14ac:dyDescent="0.25">
      <c r="A49" s="164" t="s">
        <v>998</v>
      </c>
      <c r="B49" s="164"/>
      <c r="C49" s="164"/>
      <c r="D49" s="164"/>
      <c r="E49" s="164" t="s">
        <v>999</v>
      </c>
      <c r="F49" s="164"/>
      <c r="G49" s="164"/>
      <c r="H49" s="164" t="s">
        <v>997</v>
      </c>
      <c r="I49" s="164"/>
    </row>
    <row r="50" spans="1:14" ht="15.75" x14ac:dyDescent="0.25">
      <c r="A50" s="164" t="s">
        <v>1000</v>
      </c>
      <c r="B50" s="164"/>
      <c r="C50" s="164"/>
      <c r="D50" s="164"/>
      <c r="E50" s="164" t="s">
        <v>1001</v>
      </c>
      <c r="F50" s="164"/>
      <c r="G50" s="164"/>
      <c r="H50" s="164" t="s">
        <v>997</v>
      </c>
      <c r="I50" s="164"/>
    </row>
    <row r="51" spans="1:14" ht="22.5" customHeight="1" x14ac:dyDescent="0.25">
      <c r="A51" s="164" t="s">
        <v>1002</v>
      </c>
      <c r="B51" s="164"/>
      <c r="C51" s="164"/>
      <c r="D51" s="164"/>
      <c r="E51" s="164" t="s">
        <v>1003</v>
      </c>
      <c r="F51" s="164"/>
      <c r="G51" s="164"/>
      <c r="H51" s="164" t="s">
        <v>997</v>
      </c>
      <c r="I51" s="164"/>
    </row>
    <row r="52" spans="1:14" ht="15.75" x14ac:dyDescent="0.25">
      <c r="A52" s="164" t="s">
        <v>1004</v>
      </c>
      <c r="B52" s="164"/>
      <c r="C52" s="164"/>
      <c r="D52" s="164"/>
      <c r="E52" s="164" t="s">
        <v>1005</v>
      </c>
      <c r="F52" s="164"/>
      <c r="G52" s="164"/>
      <c r="H52" s="164" t="s">
        <v>997</v>
      </c>
      <c r="I52" s="164"/>
    </row>
    <row r="53" spans="1:14" ht="30.75" customHeight="1" x14ac:dyDescent="0.25">
      <c r="A53" s="164" t="s">
        <v>1006</v>
      </c>
      <c r="B53" s="164"/>
      <c r="C53" s="164"/>
      <c r="D53" s="164"/>
      <c r="E53" s="164" t="s">
        <v>1007</v>
      </c>
      <c r="F53" s="164"/>
      <c r="G53" s="164"/>
      <c r="H53" s="164" t="s">
        <v>997</v>
      </c>
      <c r="I53" s="164"/>
    </row>
    <row r="54" spans="1:14" ht="18.75" x14ac:dyDescent="0.25">
      <c r="A54" s="16"/>
      <c r="B54" s="16"/>
      <c r="C54" s="16"/>
      <c r="D54" s="16"/>
      <c r="E54" s="16"/>
      <c r="F54" s="16"/>
      <c r="G54" s="16"/>
      <c r="H54" s="17"/>
      <c r="I54" s="17"/>
    </row>
    <row r="55" spans="1:14" ht="18.75" x14ac:dyDescent="0.25">
      <c r="A55" s="253" t="s">
        <v>15</v>
      </c>
      <c r="B55" s="253"/>
      <c r="C55" s="253"/>
      <c r="D55" s="253"/>
      <c r="E55" s="253"/>
      <c r="F55" s="253"/>
      <c r="G55" s="253"/>
      <c r="H55" s="253"/>
      <c r="I55" s="253"/>
    </row>
    <row r="56" spans="1:14" ht="19.5" thickBot="1" x14ac:dyDescent="0.3">
      <c r="A56" s="253" t="s">
        <v>293</v>
      </c>
      <c r="B56" s="253"/>
      <c r="C56" s="253"/>
      <c r="D56" s="253"/>
      <c r="E56" s="253"/>
      <c r="F56" s="253"/>
      <c r="G56" s="253"/>
      <c r="H56" s="253"/>
      <c r="I56" s="253"/>
    </row>
    <row r="57" spans="1:14" ht="57" thickBot="1" x14ac:dyDescent="0.3">
      <c r="A57" s="281" t="s">
        <v>16</v>
      </c>
      <c r="B57" s="282"/>
      <c r="C57" s="38" t="s">
        <v>17</v>
      </c>
      <c r="D57" s="38" t="s">
        <v>18</v>
      </c>
      <c r="E57" s="38" t="s">
        <v>19</v>
      </c>
      <c r="F57" s="38" t="s">
        <v>20</v>
      </c>
      <c r="G57" s="287" t="s">
        <v>21</v>
      </c>
      <c r="H57" s="288"/>
      <c r="I57" s="289"/>
    </row>
    <row r="58" spans="1:14" ht="15.75" x14ac:dyDescent="0.25">
      <c r="A58" s="283" t="s">
        <v>297</v>
      </c>
      <c r="B58" s="284"/>
      <c r="C58" s="39" t="s">
        <v>22</v>
      </c>
      <c r="D58" s="103">
        <v>2555.5</v>
      </c>
      <c r="E58" s="103">
        <v>2689.25</v>
      </c>
      <c r="F58" s="104">
        <f>E58*100/D58-100</f>
        <v>5.2338094306397949</v>
      </c>
      <c r="G58" s="268" t="s">
        <v>981</v>
      </c>
      <c r="H58" s="269"/>
      <c r="I58" s="270"/>
    </row>
    <row r="59" spans="1:14" ht="14.45" customHeight="1" x14ac:dyDescent="0.25">
      <c r="A59" s="285"/>
      <c r="B59" s="286"/>
      <c r="C59" s="40" t="s">
        <v>24</v>
      </c>
      <c r="D59" s="94">
        <v>1547</v>
      </c>
      <c r="E59" s="94">
        <v>1588</v>
      </c>
      <c r="F59" s="104">
        <f>E59*100/D59-100</f>
        <v>2.650290885585008</v>
      </c>
      <c r="G59" s="290" t="s">
        <v>982</v>
      </c>
      <c r="H59" s="291"/>
      <c r="I59" s="292"/>
    </row>
    <row r="60" spans="1:14" ht="16.5" thickBot="1" x14ac:dyDescent="0.3">
      <c r="A60" s="308" t="s">
        <v>25</v>
      </c>
      <c r="B60" s="309"/>
      <c r="C60" s="310"/>
      <c r="D60" s="311"/>
      <c r="E60" s="311"/>
      <c r="F60" s="311"/>
      <c r="G60" s="311"/>
      <c r="H60" s="311"/>
      <c r="I60" s="312"/>
    </row>
    <row r="61" spans="1:14" ht="40.9" customHeight="1" x14ac:dyDescent="0.25">
      <c r="A61" s="283" t="s">
        <v>23</v>
      </c>
      <c r="B61" s="284"/>
      <c r="C61" s="39" t="s">
        <v>22</v>
      </c>
      <c r="D61" s="105">
        <v>499.5</v>
      </c>
      <c r="E61" s="105">
        <v>521.75</v>
      </c>
      <c r="F61" s="104">
        <f>E61*100/D61-100</f>
        <v>4.4544544544544493</v>
      </c>
      <c r="G61" s="268" t="s">
        <v>983</v>
      </c>
      <c r="H61" s="269"/>
      <c r="I61" s="270"/>
    </row>
    <row r="62" spans="1:14" ht="66" customHeight="1" x14ac:dyDescent="0.25">
      <c r="A62" s="285"/>
      <c r="B62" s="286"/>
      <c r="C62" s="40" t="s">
        <v>24</v>
      </c>
      <c r="D62" s="106">
        <v>248</v>
      </c>
      <c r="E62" s="106">
        <v>252</v>
      </c>
      <c r="F62" s="104">
        <f>E62*100/D62-100</f>
        <v>1.6129032258064484</v>
      </c>
      <c r="G62" s="274" t="s">
        <v>982</v>
      </c>
      <c r="H62" s="275"/>
      <c r="I62" s="276"/>
      <c r="L62" s="34"/>
      <c r="M62" s="35"/>
      <c r="N62" s="35"/>
    </row>
    <row r="63" spans="1:14" ht="25.9" customHeight="1" x14ac:dyDescent="0.25">
      <c r="A63" s="313" t="s">
        <v>25</v>
      </c>
      <c r="B63" s="314"/>
      <c r="C63" s="271"/>
      <c r="D63" s="315"/>
      <c r="E63" s="315"/>
      <c r="F63" s="315"/>
      <c r="G63" s="315"/>
      <c r="H63" s="315"/>
      <c r="I63" s="316"/>
      <c r="J63" s="323"/>
      <c r="K63" s="323"/>
      <c r="L63" s="34"/>
      <c r="M63" s="34"/>
      <c r="N63" s="34"/>
    </row>
    <row r="64" spans="1:14" ht="21.6" customHeight="1" thickBot="1" x14ac:dyDescent="0.3">
      <c r="A64" s="313" t="s">
        <v>26</v>
      </c>
      <c r="B64" s="314"/>
      <c r="C64" s="40" t="s">
        <v>24</v>
      </c>
      <c r="D64" s="106">
        <v>101</v>
      </c>
      <c r="E64" s="106">
        <v>100</v>
      </c>
      <c r="F64" s="104">
        <f t="shared" ref="F64:F69" si="0">E64*100/D64-100</f>
        <v>-0.99009900990098743</v>
      </c>
      <c r="G64" s="293" t="s">
        <v>984</v>
      </c>
      <c r="H64" s="294"/>
      <c r="I64" s="295"/>
      <c r="J64" s="323"/>
      <c r="K64" s="323"/>
      <c r="L64" s="34"/>
      <c r="M64" s="34"/>
      <c r="N64" s="34"/>
    </row>
    <row r="65" spans="1:14" ht="19.149999999999999" customHeight="1" x14ac:dyDescent="0.25">
      <c r="A65" s="313" t="s">
        <v>27</v>
      </c>
      <c r="B65" s="314"/>
      <c r="C65" s="40" t="s">
        <v>24</v>
      </c>
      <c r="D65" s="106">
        <v>47</v>
      </c>
      <c r="E65" s="106">
        <v>52</v>
      </c>
      <c r="F65" s="104">
        <f t="shared" si="0"/>
        <v>10.638297872340431</v>
      </c>
      <c r="G65" s="274" t="s">
        <v>985</v>
      </c>
      <c r="H65" s="275"/>
      <c r="I65" s="276"/>
      <c r="J65" s="323"/>
      <c r="K65" s="323"/>
      <c r="L65" s="34"/>
      <c r="M65" s="34"/>
      <c r="N65" s="34"/>
    </row>
    <row r="66" spans="1:14" ht="21" customHeight="1" x14ac:dyDescent="0.25">
      <c r="A66" s="313" t="s">
        <v>28</v>
      </c>
      <c r="B66" s="314"/>
      <c r="C66" s="40" t="s">
        <v>24</v>
      </c>
      <c r="D66" s="106">
        <v>12</v>
      </c>
      <c r="E66" s="106">
        <v>9</v>
      </c>
      <c r="F66" s="104">
        <f t="shared" si="0"/>
        <v>-25</v>
      </c>
      <c r="G66" s="274" t="s">
        <v>985</v>
      </c>
      <c r="H66" s="275"/>
      <c r="I66" s="276"/>
      <c r="J66" s="324"/>
      <c r="K66" s="324"/>
      <c r="L66" s="267"/>
      <c r="M66" s="267"/>
      <c r="N66" s="267"/>
    </row>
    <row r="67" spans="1:14" ht="20.45" customHeight="1" thickBot="1" x14ac:dyDescent="0.3">
      <c r="A67" s="308" t="s">
        <v>29</v>
      </c>
      <c r="B67" s="309"/>
      <c r="C67" s="42" t="s">
        <v>24</v>
      </c>
      <c r="D67" s="107">
        <v>88</v>
      </c>
      <c r="E67" s="107">
        <v>91</v>
      </c>
      <c r="F67" s="104">
        <f t="shared" si="0"/>
        <v>3.4090909090909065</v>
      </c>
      <c r="G67" s="293" t="s">
        <v>984</v>
      </c>
      <c r="H67" s="294"/>
      <c r="I67" s="295"/>
      <c r="J67" s="324"/>
      <c r="K67" s="324"/>
      <c r="L67" s="267"/>
      <c r="M67" s="267"/>
      <c r="N67" s="267"/>
    </row>
    <row r="68" spans="1:14" ht="15.75" x14ac:dyDescent="0.25">
      <c r="A68" s="283" t="s">
        <v>30</v>
      </c>
      <c r="B68" s="284"/>
      <c r="C68" s="39" t="s">
        <v>22</v>
      </c>
      <c r="D68" s="108">
        <v>868.25</v>
      </c>
      <c r="E68" s="108">
        <v>928</v>
      </c>
      <c r="F68" s="104">
        <f t="shared" si="0"/>
        <v>6.8816585084940982</v>
      </c>
      <c r="G68" s="268" t="s">
        <v>983</v>
      </c>
      <c r="H68" s="269"/>
      <c r="I68" s="270"/>
      <c r="J68" s="324"/>
      <c r="K68" s="324"/>
      <c r="L68" s="267"/>
      <c r="M68" s="267"/>
      <c r="N68" s="267"/>
    </row>
    <row r="69" spans="1:14" ht="21" customHeight="1" x14ac:dyDescent="0.25">
      <c r="A69" s="285"/>
      <c r="B69" s="286"/>
      <c r="C69" s="40" t="s">
        <v>24</v>
      </c>
      <c r="D69" s="106">
        <v>526</v>
      </c>
      <c r="E69" s="106">
        <v>540</v>
      </c>
      <c r="F69" s="104">
        <f t="shared" si="0"/>
        <v>2.6615969581749113</v>
      </c>
      <c r="G69" s="274" t="s">
        <v>982</v>
      </c>
      <c r="H69" s="275"/>
      <c r="I69" s="276"/>
      <c r="J69" s="324"/>
      <c r="K69" s="324"/>
      <c r="L69" s="267"/>
      <c r="M69" s="267"/>
      <c r="N69" s="267"/>
    </row>
    <row r="70" spans="1:14" ht="21" customHeight="1" x14ac:dyDescent="0.25">
      <c r="A70" s="313" t="s">
        <v>25</v>
      </c>
      <c r="B70" s="314"/>
      <c r="C70" s="271"/>
      <c r="D70" s="315"/>
      <c r="E70" s="315"/>
      <c r="F70" s="315"/>
      <c r="G70" s="315"/>
      <c r="H70" s="315"/>
      <c r="I70" s="316"/>
      <c r="J70" s="324"/>
      <c r="K70" s="324"/>
      <c r="L70" s="267"/>
      <c r="M70" s="267"/>
      <c r="N70" s="267"/>
    </row>
    <row r="71" spans="1:14" ht="21" customHeight="1" thickBot="1" x14ac:dyDescent="0.3">
      <c r="A71" s="313" t="s">
        <v>26</v>
      </c>
      <c r="B71" s="314"/>
      <c r="C71" s="40" t="s">
        <v>24</v>
      </c>
      <c r="D71" s="106">
        <v>152</v>
      </c>
      <c r="E71" s="106">
        <v>163</v>
      </c>
      <c r="F71" s="104">
        <f t="shared" ref="F71:F75" si="1">E71*100/D71-100</f>
        <v>7.2368421052631646</v>
      </c>
      <c r="G71" s="293" t="s">
        <v>984</v>
      </c>
      <c r="H71" s="294"/>
      <c r="I71" s="295"/>
      <c r="J71" s="324"/>
      <c r="K71" s="324"/>
      <c r="L71" s="267"/>
      <c r="M71" s="267"/>
      <c r="N71" s="267"/>
    </row>
    <row r="72" spans="1:14" ht="21" customHeight="1" thickBot="1" x14ac:dyDescent="0.3">
      <c r="A72" s="313" t="s">
        <v>27</v>
      </c>
      <c r="B72" s="314"/>
      <c r="C72" s="40" t="s">
        <v>24</v>
      </c>
      <c r="D72" s="106">
        <v>137</v>
      </c>
      <c r="E72" s="106">
        <v>142</v>
      </c>
      <c r="F72" s="104">
        <f t="shared" si="1"/>
        <v>3.649635036496349</v>
      </c>
      <c r="G72" s="268" t="s">
        <v>986</v>
      </c>
      <c r="H72" s="269"/>
      <c r="I72" s="270"/>
      <c r="J72" s="324"/>
      <c r="K72" s="324"/>
      <c r="L72" s="267"/>
      <c r="M72" s="267"/>
      <c r="N72" s="267"/>
    </row>
    <row r="73" spans="1:14" ht="19.5" customHeight="1" thickBot="1" x14ac:dyDescent="0.3">
      <c r="A73" s="313" t="s">
        <v>28</v>
      </c>
      <c r="B73" s="314"/>
      <c r="C73" s="40" t="s">
        <v>24</v>
      </c>
      <c r="D73" s="106">
        <v>35</v>
      </c>
      <c r="E73" s="106">
        <v>28</v>
      </c>
      <c r="F73" s="104">
        <f t="shared" si="1"/>
        <v>-20</v>
      </c>
      <c r="G73" s="268" t="s">
        <v>984</v>
      </c>
      <c r="H73" s="269"/>
      <c r="I73" s="270"/>
      <c r="J73" s="324"/>
      <c r="K73" s="324"/>
      <c r="L73" s="267"/>
      <c r="M73" s="267"/>
      <c r="N73" s="267"/>
    </row>
    <row r="74" spans="1:14" ht="21.75" customHeight="1" thickBot="1" x14ac:dyDescent="0.3">
      <c r="A74" s="308" t="s">
        <v>29</v>
      </c>
      <c r="B74" s="309"/>
      <c r="C74" s="42" t="s">
        <v>24</v>
      </c>
      <c r="D74" s="107">
        <v>202</v>
      </c>
      <c r="E74" s="107">
        <v>207</v>
      </c>
      <c r="F74" s="104">
        <f t="shared" si="1"/>
        <v>2.4752475247524757</v>
      </c>
      <c r="G74" s="268" t="s">
        <v>984</v>
      </c>
      <c r="H74" s="269"/>
      <c r="I74" s="270"/>
      <c r="J74" s="36"/>
      <c r="K74" s="36"/>
      <c r="L74" s="267"/>
      <c r="M74" s="267"/>
      <c r="N74" s="267"/>
    </row>
    <row r="75" spans="1:14" ht="15.75" x14ac:dyDescent="0.25">
      <c r="A75" s="283" t="s">
        <v>296</v>
      </c>
      <c r="B75" s="284"/>
      <c r="C75" s="39" t="s">
        <v>22</v>
      </c>
      <c r="D75" s="109">
        <v>262</v>
      </c>
      <c r="E75" s="109">
        <v>277</v>
      </c>
      <c r="F75" s="104">
        <f t="shared" si="1"/>
        <v>5.7251908396946618</v>
      </c>
      <c r="G75" s="268" t="s">
        <v>983</v>
      </c>
      <c r="H75" s="269"/>
      <c r="I75" s="270"/>
      <c r="J75" s="36"/>
      <c r="K75" s="36"/>
      <c r="L75" s="267"/>
      <c r="M75" s="267"/>
      <c r="N75" s="267"/>
    </row>
    <row r="76" spans="1:14" ht="21" customHeight="1" thickBot="1" x14ac:dyDescent="0.3">
      <c r="A76" s="285"/>
      <c r="B76" s="286"/>
      <c r="C76" s="40" t="s">
        <v>24</v>
      </c>
      <c r="D76" s="110">
        <v>74</v>
      </c>
      <c r="E76" s="110">
        <v>98</v>
      </c>
      <c r="F76" s="104">
        <f>E76*100/D76-100</f>
        <v>32.432432432432421</v>
      </c>
      <c r="G76" s="293" t="s">
        <v>982</v>
      </c>
      <c r="H76" s="294"/>
      <c r="I76" s="295"/>
      <c r="J76" s="36"/>
      <c r="K76" s="36"/>
      <c r="L76" s="267"/>
      <c r="M76" s="267"/>
      <c r="N76" s="267"/>
    </row>
    <row r="77" spans="1:14" ht="21" customHeight="1" x14ac:dyDescent="0.25">
      <c r="A77" s="283" t="s">
        <v>295</v>
      </c>
      <c r="B77" s="284"/>
      <c r="C77" s="39" t="s">
        <v>22</v>
      </c>
      <c r="D77" s="109">
        <v>17.75</v>
      </c>
      <c r="E77" s="109">
        <v>19.25</v>
      </c>
      <c r="F77" s="104">
        <f>E77*100/D77-100</f>
        <v>8.4507042253521121</v>
      </c>
      <c r="G77" s="296" t="s">
        <v>987</v>
      </c>
      <c r="H77" s="297"/>
      <c r="I77" s="298"/>
      <c r="J77" s="36"/>
      <c r="K77" s="36"/>
      <c r="L77" s="267"/>
      <c r="M77" s="267"/>
      <c r="N77" s="267"/>
    </row>
    <row r="78" spans="1:14" ht="21" customHeight="1" thickBot="1" x14ac:dyDescent="0.3">
      <c r="A78" s="285"/>
      <c r="B78" s="286"/>
      <c r="C78" s="40" t="s">
        <v>24</v>
      </c>
      <c r="D78" s="110">
        <v>11</v>
      </c>
      <c r="E78" s="110">
        <v>12</v>
      </c>
      <c r="F78" s="104">
        <f>E78*100/D78-100</f>
        <v>9.0909090909090935</v>
      </c>
      <c r="G78" s="299" t="s">
        <v>988</v>
      </c>
      <c r="H78" s="300"/>
      <c r="I78" s="301"/>
      <c r="J78" s="36"/>
      <c r="K78" s="36"/>
      <c r="L78" s="267"/>
      <c r="M78" s="267"/>
      <c r="N78" s="267"/>
    </row>
    <row r="79" spans="1:14" ht="21" customHeight="1" x14ac:dyDescent="0.25">
      <c r="A79" s="283" t="s">
        <v>222</v>
      </c>
      <c r="B79" s="284"/>
      <c r="C79" s="39" t="s">
        <v>22</v>
      </c>
      <c r="D79" s="111"/>
      <c r="E79" s="112"/>
      <c r="F79" s="113"/>
      <c r="G79" s="302"/>
      <c r="H79" s="303"/>
      <c r="I79" s="304"/>
      <c r="J79" s="36"/>
      <c r="K79" s="36"/>
      <c r="L79" s="267"/>
      <c r="M79" s="267"/>
      <c r="N79" s="267"/>
    </row>
    <row r="80" spans="1:14" ht="18.75" customHeight="1" thickBot="1" x14ac:dyDescent="0.3">
      <c r="A80" s="285"/>
      <c r="B80" s="286"/>
      <c r="C80" s="40" t="s">
        <v>24</v>
      </c>
      <c r="D80" s="114"/>
      <c r="E80" s="115"/>
      <c r="F80" s="116"/>
      <c r="G80" s="305"/>
      <c r="H80" s="306"/>
      <c r="I80" s="307"/>
      <c r="J80" s="36"/>
      <c r="K80" s="36"/>
      <c r="L80" s="267"/>
      <c r="M80" s="267"/>
      <c r="N80" s="267"/>
    </row>
    <row r="81" spans="1:14" ht="20.25" customHeight="1" x14ac:dyDescent="0.25">
      <c r="A81" s="283" t="s">
        <v>223</v>
      </c>
      <c r="B81" s="284"/>
      <c r="C81" s="39" t="s">
        <v>22</v>
      </c>
      <c r="D81" s="117"/>
      <c r="E81" s="118"/>
      <c r="F81" s="119"/>
      <c r="G81" s="257"/>
      <c r="H81" s="258"/>
      <c r="I81" s="259"/>
      <c r="J81" s="36"/>
      <c r="K81" s="36"/>
      <c r="L81" s="267"/>
      <c r="M81" s="267"/>
      <c r="N81" s="267"/>
    </row>
    <row r="82" spans="1:14" ht="21.6" customHeight="1" thickBot="1" x14ac:dyDescent="0.3">
      <c r="A82" s="285"/>
      <c r="B82" s="286"/>
      <c r="C82" s="43" t="s">
        <v>24</v>
      </c>
      <c r="D82" s="120"/>
      <c r="E82" s="121"/>
      <c r="F82" s="122"/>
      <c r="G82" s="356"/>
      <c r="H82" s="357"/>
      <c r="I82" s="358"/>
      <c r="J82" s="36"/>
      <c r="K82" s="36"/>
      <c r="L82" s="37"/>
      <c r="M82" s="37"/>
      <c r="N82" s="37"/>
    </row>
    <row r="83" spans="1:14" ht="38.25" customHeight="1" thickBot="1" x14ac:dyDescent="0.3">
      <c r="A83" s="283" t="s">
        <v>298</v>
      </c>
      <c r="B83" s="284"/>
      <c r="C83" s="39" t="s">
        <v>22</v>
      </c>
      <c r="D83" s="123">
        <v>6</v>
      </c>
      <c r="E83" s="123">
        <v>6</v>
      </c>
      <c r="F83" s="104">
        <f t="shared" ref="F83:F88" si="2">E83*100/D83-100</f>
        <v>0</v>
      </c>
      <c r="G83" s="257"/>
      <c r="H83" s="258"/>
      <c r="I83" s="259"/>
      <c r="J83" s="36"/>
      <c r="K83" s="36"/>
      <c r="L83" s="37"/>
      <c r="M83" s="37"/>
      <c r="N83" s="37"/>
    </row>
    <row r="84" spans="1:14" ht="21" customHeight="1" thickBot="1" x14ac:dyDescent="0.3">
      <c r="A84" s="354"/>
      <c r="B84" s="355"/>
      <c r="C84" s="42" t="s">
        <v>24</v>
      </c>
      <c r="D84" s="124">
        <v>6</v>
      </c>
      <c r="E84" s="124">
        <v>6</v>
      </c>
      <c r="F84" s="104">
        <f t="shared" si="2"/>
        <v>0</v>
      </c>
      <c r="G84" s="264"/>
      <c r="H84" s="265"/>
      <c r="I84" s="266"/>
      <c r="J84" s="36"/>
      <c r="K84" s="36"/>
      <c r="L84" s="267"/>
      <c r="M84" s="267"/>
      <c r="N84" s="267"/>
    </row>
    <row r="85" spans="1:14" ht="23.25" customHeight="1" x14ac:dyDescent="0.25">
      <c r="A85" s="260" t="s">
        <v>308</v>
      </c>
      <c r="B85" s="261"/>
      <c r="C85" s="39" t="s">
        <v>22</v>
      </c>
      <c r="D85" s="118">
        <v>218</v>
      </c>
      <c r="E85" s="118">
        <v>219.5</v>
      </c>
      <c r="F85" s="125">
        <f t="shared" si="2"/>
        <v>0.68807339449541871</v>
      </c>
      <c r="G85" s="264" t="s">
        <v>989</v>
      </c>
      <c r="H85" s="265"/>
      <c r="I85" s="266"/>
      <c r="J85" s="35"/>
      <c r="K85" s="35"/>
      <c r="L85" s="267"/>
      <c r="M85" s="267"/>
      <c r="N85" s="267"/>
    </row>
    <row r="86" spans="1:14" ht="22.5" customHeight="1" thickBot="1" x14ac:dyDescent="0.3">
      <c r="A86" s="262"/>
      <c r="B86" s="263"/>
      <c r="C86" s="42" t="s">
        <v>24</v>
      </c>
      <c r="D86" s="124">
        <v>176</v>
      </c>
      <c r="E86" s="124">
        <v>182</v>
      </c>
      <c r="F86" s="104">
        <f t="shared" si="2"/>
        <v>3.4090909090909065</v>
      </c>
      <c r="G86" s="317" t="s">
        <v>982</v>
      </c>
      <c r="H86" s="318"/>
      <c r="I86" s="319"/>
      <c r="J86" s="35"/>
      <c r="K86" s="35"/>
      <c r="L86" s="267"/>
      <c r="M86" s="267"/>
      <c r="N86" s="267"/>
    </row>
    <row r="87" spans="1:14" ht="22.9" customHeight="1" x14ac:dyDescent="0.25">
      <c r="A87" s="260" t="s">
        <v>309</v>
      </c>
      <c r="B87" s="261"/>
      <c r="C87" s="39" t="s">
        <v>22</v>
      </c>
      <c r="D87" s="118">
        <v>684</v>
      </c>
      <c r="E87" s="118">
        <v>717.75</v>
      </c>
      <c r="F87" s="104">
        <f t="shared" si="2"/>
        <v>4.9342105263157947</v>
      </c>
      <c r="G87" s="268" t="s">
        <v>983</v>
      </c>
      <c r="H87" s="269"/>
      <c r="I87" s="270"/>
      <c r="J87" s="35"/>
      <c r="K87" s="35"/>
      <c r="L87" s="267"/>
      <c r="M87" s="267"/>
      <c r="N87" s="267"/>
    </row>
    <row r="88" spans="1:14" ht="22.9" customHeight="1" thickBot="1" x14ac:dyDescent="0.3">
      <c r="A88" s="262"/>
      <c r="B88" s="263"/>
      <c r="C88" s="42" t="s">
        <v>24</v>
      </c>
      <c r="D88" s="124">
        <v>506</v>
      </c>
      <c r="E88" s="124">
        <v>498</v>
      </c>
      <c r="F88" s="104">
        <f t="shared" si="2"/>
        <v>-1.5810276679841877</v>
      </c>
      <c r="G88" s="274" t="s">
        <v>990</v>
      </c>
      <c r="H88" s="275"/>
      <c r="I88" s="276"/>
      <c r="J88" s="35"/>
      <c r="K88" s="35"/>
      <c r="L88" s="37"/>
      <c r="M88" s="37"/>
      <c r="N88" s="37"/>
    </row>
    <row r="89" spans="1:14" ht="26.45" customHeight="1" x14ac:dyDescent="0.3">
      <c r="A89" s="44"/>
      <c r="B89" s="44"/>
      <c r="C89" s="21"/>
      <c r="D89" s="21"/>
      <c r="E89" s="21"/>
      <c r="F89" s="21"/>
      <c r="G89" s="21"/>
      <c r="H89" s="21"/>
      <c r="I89" s="21"/>
      <c r="J89" s="35"/>
      <c r="K89" s="35"/>
      <c r="L89" s="37"/>
      <c r="M89" s="37"/>
      <c r="N89" s="37"/>
    </row>
    <row r="90" spans="1:14" ht="22.9" customHeight="1" x14ac:dyDescent="0.3">
      <c r="A90" s="44"/>
      <c r="B90" s="44"/>
      <c r="C90" s="21"/>
      <c r="D90" s="21"/>
      <c r="E90" s="21"/>
      <c r="F90" s="21"/>
      <c r="G90" s="21"/>
      <c r="H90" s="21"/>
      <c r="I90" s="21"/>
      <c r="J90" s="35"/>
      <c r="K90" s="35"/>
      <c r="L90" s="267"/>
      <c r="M90" s="267"/>
      <c r="N90" s="267"/>
    </row>
    <row r="91" spans="1:14" ht="23.45" customHeight="1" x14ac:dyDescent="0.25">
      <c r="A91" s="253" t="s">
        <v>31</v>
      </c>
      <c r="B91" s="253"/>
      <c r="C91" s="253"/>
      <c r="D91" s="253"/>
      <c r="E91" s="253"/>
      <c r="F91" s="253"/>
      <c r="G91" s="253"/>
      <c r="H91" s="253"/>
      <c r="I91" s="253"/>
      <c r="J91" s="35"/>
      <c r="K91" s="35"/>
      <c r="L91" s="267"/>
      <c r="M91" s="267"/>
      <c r="N91" s="267"/>
    </row>
    <row r="92" spans="1:14" ht="21" customHeight="1" x14ac:dyDescent="0.25">
      <c r="A92" s="271" t="s">
        <v>16</v>
      </c>
      <c r="B92" s="272"/>
      <c r="C92" s="40" t="s">
        <v>17</v>
      </c>
      <c r="D92" s="45" t="s">
        <v>306</v>
      </c>
      <c r="E92" s="45" t="s">
        <v>307</v>
      </c>
      <c r="F92" s="40" t="s">
        <v>20</v>
      </c>
      <c r="G92" s="273" t="s">
        <v>32</v>
      </c>
      <c r="H92" s="273"/>
      <c r="I92" s="273"/>
      <c r="J92" s="35"/>
      <c r="K92" s="35"/>
      <c r="L92" s="267"/>
      <c r="M92" s="267"/>
      <c r="N92" s="267"/>
    </row>
    <row r="93" spans="1:14" ht="23.45" customHeight="1" x14ac:dyDescent="0.25">
      <c r="A93" s="290" t="s">
        <v>33</v>
      </c>
      <c r="B93" s="314"/>
      <c r="C93" s="40" t="s">
        <v>34</v>
      </c>
      <c r="D93" s="61">
        <v>43183</v>
      </c>
      <c r="E93" s="46">
        <v>47120</v>
      </c>
      <c r="F93" s="41">
        <f>E93/D93*100%</f>
        <v>1.0911701363962671</v>
      </c>
      <c r="G93" s="227" t="s">
        <v>834</v>
      </c>
      <c r="H93" s="350"/>
      <c r="I93" s="338"/>
      <c r="J93" s="35"/>
      <c r="K93" s="35"/>
      <c r="L93" s="267"/>
      <c r="M93" s="267"/>
      <c r="N93" s="267"/>
    </row>
    <row r="94" spans="1:14" ht="15.75" x14ac:dyDescent="0.25">
      <c r="A94" s="290" t="s">
        <v>35</v>
      </c>
      <c r="B94" s="314"/>
      <c r="C94" s="40" t="s">
        <v>34</v>
      </c>
      <c r="D94" s="61">
        <v>81995</v>
      </c>
      <c r="E94" s="46">
        <v>91172</v>
      </c>
      <c r="F94" s="41">
        <f t="shared" ref="F94:F102" si="3">E94/D94*100%</f>
        <v>1.1119214586255259</v>
      </c>
      <c r="G94" s="339"/>
      <c r="H94" s="351"/>
      <c r="I94" s="340"/>
    </row>
    <row r="95" spans="1:14" ht="17.25" customHeight="1" x14ac:dyDescent="0.25">
      <c r="A95" s="290" t="s">
        <v>36</v>
      </c>
      <c r="B95" s="314"/>
      <c r="C95" s="40" t="s">
        <v>34</v>
      </c>
      <c r="D95" s="61">
        <v>47353</v>
      </c>
      <c r="E95" s="46">
        <v>51009</v>
      </c>
      <c r="F95" s="41">
        <f t="shared" si="3"/>
        <v>1.0772073575063883</v>
      </c>
      <c r="G95" s="339"/>
      <c r="H95" s="351"/>
      <c r="I95" s="340"/>
    </row>
    <row r="96" spans="1:14" ht="15.75" x14ac:dyDescent="0.25">
      <c r="A96" s="290" t="s">
        <v>37</v>
      </c>
      <c r="B96" s="314"/>
      <c r="C96" s="40" t="s">
        <v>34</v>
      </c>
      <c r="D96" s="61">
        <v>36496</v>
      </c>
      <c r="E96" s="46">
        <v>38902</v>
      </c>
      <c r="F96" s="41">
        <f t="shared" si="3"/>
        <v>1.0659250328803156</v>
      </c>
      <c r="G96" s="339"/>
      <c r="H96" s="351"/>
      <c r="I96" s="340"/>
    </row>
    <row r="97" spans="1:9" ht="79.5" customHeight="1" x14ac:dyDescent="0.25">
      <c r="A97" s="290" t="s">
        <v>204</v>
      </c>
      <c r="B97" s="314"/>
      <c r="C97" s="40" t="s">
        <v>34</v>
      </c>
      <c r="D97" s="61">
        <v>51322</v>
      </c>
      <c r="E97" s="46">
        <v>54122</v>
      </c>
      <c r="F97" s="41">
        <f t="shared" si="3"/>
        <v>1.0545574997077276</v>
      </c>
      <c r="G97" s="339"/>
      <c r="H97" s="351"/>
      <c r="I97" s="340"/>
    </row>
    <row r="98" spans="1:9" ht="20.25" customHeight="1" x14ac:dyDescent="0.25">
      <c r="A98" s="290" t="s">
        <v>38</v>
      </c>
      <c r="B98" s="314"/>
      <c r="C98" s="40" t="s">
        <v>34</v>
      </c>
      <c r="D98" s="61"/>
      <c r="E98" s="46"/>
      <c r="F98" s="41"/>
      <c r="G98" s="339"/>
      <c r="H98" s="351"/>
      <c r="I98" s="340"/>
    </row>
    <row r="99" spans="1:9" ht="20.25" customHeight="1" x14ac:dyDescent="0.25">
      <c r="A99" s="290" t="s">
        <v>39</v>
      </c>
      <c r="B99" s="314"/>
      <c r="C99" s="40" t="s">
        <v>34</v>
      </c>
      <c r="D99" s="61">
        <v>23349</v>
      </c>
      <c r="E99" s="46">
        <v>24472</v>
      </c>
      <c r="F99" s="41">
        <f t="shared" si="3"/>
        <v>1.0480962782131997</v>
      </c>
      <c r="G99" s="339"/>
      <c r="H99" s="351"/>
      <c r="I99" s="340"/>
    </row>
    <row r="100" spans="1:9" ht="20.25" customHeight="1" x14ac:dyDescent="0.25">
      <c r="A100" s="290" t="s">
        <v>40</v>
      </c>
      <c r="B100" s="314"/>
      <c r="C100" s="40" t="s">
        <v>34</v>
      </c>
      <c r="D100" s="61">
        <v>36880</v>
      </c>
      <c r="E100" s="46">
        <v>39535</v>
      </c>
      <c r="F100" s="41">
        <f t="shared" si="3"/>
        <v>1.0719902386117137</v>
      </c>
      <c r="G100" s="339"/>
      <c r="H100" s="351"/>
      <c r="I100" s="340"/>
    </row>
    <row r="101" spans="1:9" ht="20.25" customHeight="1" x14ac:dyDescent="0.25">
      <c r="A101" s="290" t="s">
        <v>311</v>
      </c>
      <c r="B101" s="314"/>
      <c r="C101" s="45" t="s">
        <v>34</v>
      </c>
      <c r="D101" s="61">
        <v>113708</v>
      </c>
      <c r="E101" s="46">
        <v>118758</v>
      </c>
      <c r="F101" s="41">
        <f t="shared" si="3"/>
        <v>1.0444120026735146</v>
      </c>
      <c r="G101" s="339"/>
      <c r="H101" s="351"/>
      <c r="I101" s="340"/>
    </row>
    <row r="102" spans="1:9" ht="34.5" customHeight="1" x14ac:dyDescent="0.25">
      <c r="A102" s="290" t="s">
        <v>310</v>
      </c>
      <c r="B102" s="314"/>
      <c r="C102" s="40" t="s">
        <v>34</v>
      </c>
      <c r="D102" s="61">
        <v>109402</v>
      </c>
      <c r="E102" s="46">
        <v>110289</v>
      </c>
      <c r="F102" s="41">
        <f t="shared" si="3"/>
        <v>1.0081077128388878</v>
      </c>
      <c r="G102" s="341"/>
      <c r="H102" s="352"/>
      <c r="I102" s="342"/>
    </row>
    <row r="103" spans="1:9" ht="20.25" customHeight="1" x14ac:dyDescent="0.25">
      <c r="A103" s="253" t="s">
        <v>41</v>
      </c>
      <c r="B103" s="253"/>
      <c r="C103" s="253"/>
      <c r="D103" s="253"/>
      <c r="E103" s="253"/>
      <c r="F103" s="253"/>
      <c r="G103" s="253"/>
      <c r="H103" s="253"/>
      <c r="I103" s="253"/>
    </row>
    <row r="104" spans="1:9" ht="20.25" customHeight="1" x14ac:dyDescent="0.25">
      <c r="A104" s="353" t="s">
        <v>205</v>
      </c>
      <c r="B104" s="353"/>
      <c r="C104" s="353"/>
      <c r="D104" s="353"/>
      <c r="E104" s="353"/>
      <c r="F104" s="353"/>
      <c r="G104" s="353"/>
      <c r="H104" s="353"/>
      <c r="I104" s="353"/>
    </row>
    <row r="105" spans="1:9" ht="20.25" customHeight="1" x14ac:dyDescent="0.3">
      <c r="A105" s="44"/>
      <c r="B105" s="44"/>
      <c r="C105" s="21"/>
      <c r="D105" s="21"/>
      <c r="E105" s="21"/>
      <c r="F105" s="21"/>
      <c r="G105" s="21"/>
      <c r="H105" s="21"/>
      <c r="I105" s="21"/>
    </row>
    <row r="106" spans="1:9" ht="20.25" customHeight="1" x14ac:dyDescent="0.25">
      <c r="A106" s="33"/>
      <c r="B106" s="33"/>
      <c r="C106" s="33"/>
      <c r="D106" s="33"/>
      <c r="E106" s="33"/>
      <c r="F106" s="33"/>
      <c r="G106" s="33"/>
      <c r="H106" s="33"/>
      <c r="I106" s="33"/>
    </row>
    <row r="107" spans="1:9" ht="20.25" customHeight="1" x14ac:dyDescent="0.25">
      <c r="A107" s="253" t="s">
        <v>215</v>
      </c>
      <c r="B107" s="253"/>
      <c r="C107" s="253"/>
      <c r="D107" s="253"/>
      <c r="E107" s="253"/>
      <c r="F107" s="253"/>
      <c r="G107" s="253"/>
      <c r="H107" s="253"/>
      <c r="I107" s="253"/>
    </row>
    <row r="108" spans="1:9" ht="15.75" x14ac:dyDescent="0.25">
      <c r="A108" s="181" t="s">
        <v>42</v>
      </c>
      <c r="B108" s="181"/>
      <c r="C108" s="181"/>
      <c r="D108" s="181"/>
      <c r="E108" s="181"/>
      <c r="F108" s="181"/>
      <c r="G108" s="181" t="s">
        <v>43</v>
      </c>
      <c r="H108" s="181"/>
      <c r="I108" s="181"/>
    </row>
    <row r="109" spans="1:9" ht="32.25" customHeight="1" x14ac:dyDescent="0.25">
      <c r="A109" s="183" t="s">
        <v>44</v>
      </c>
      <c r="B109" s="183"/>
      <c r="C109" s="183"/>
      <c r="D109" s="183"/>
      <c r="E109" s="183"/>
      <c r="F109" s="183"/>
      <c r="G109" s="242">
        <v>851667.2</v>
      </c>
      <c r="H109" s="242"/>
      <c r="I109" s="242"/>
    </row>
    <row r="110" spans="1:9" ht="15.75" x14ac:dyDescent="0.25">
      <c r="A110" s="183" t="s">
        <v>206</v>
      </c>
      <c r="B110" s="183"/>
      <c r="C110" s="183"/>
      <c r="D110" s="183"/>
      <c r="E110" s="183"/>
      <c r="F110" s="183"/>
      <c r="G110" s="242">
        <v>239431.7</v>
      </c>
      <c r="H110" s="242"/>
      <c r="I110" s="242"/>
    </row>
    <row r="111" spans="1:9" ht="13.5" customHeight="1" x14ac:dyDescent="0.25">
      <c r="A111" s="321" t="s">
        <v>45</v>
      </c>
      <c r="B111" s="321"/>
      <c r="C111" s="321"/>
      <c r="D111" s="321"/>
      <c r="E111" s="321"/>
      <c r="F111" s="321"/>
      <c r="G111" s="242">
        <v>28.11</v>
      </c>
      <c r="H111" s="242"/>
      <c r="I111" s="242"/>
    </row>
    <row r="112" spans="1:9" ht="43.5" customHeight="1" x14ac:dyDescent="0.25">
      <c r="A112" s="322" t="s">
        <v>207</v>
      </c>
      <c r="B112" s="322"/>
      <c r="C112" s="322"/>
      <c r="D112" s="322"/>
      <c r="E112" s="322"/>
      <c r="F112" s="322"/>
      <c r="G112" s="322"/>
      <c r="H112" s="322"/>
      <c r="I112" s="322"/>
    </row>
    <row r="113" spans="1:10" s="9" customFormat="1" ht="24.75" customHeight="1" x14ac:dyDescent="0.25">
      <c r="A113" s="253" t="s">
        <v>216</v>
      </c>
      <c r="B113" s="253"/>
      <c r="C113" s="253"/>
      <c r="D113" s="253"/>
      <c r="E113" s="253"/>
      <c r="F113" s="253"/>
      <c r="G113" s="253"/>
      <c r="H113" s="253"/>
      <c r="I113" s="253"/>
    </row>
    <row r="114" spans="1:10" ht="18.75" x14ac:dyDescent="0.25">
      <c r="A114" s="255" t="s">
        <v>318</v>
      </c>
      <c r="B114" s="255"/>
      <c r="C114" s="255"/>
      <c r="D114" s="255"/>
      <c r="E114" s="255"/>
      <c r="F114" s="255"/>
      <c r="G114" s="255"/>
      <c r="H114" s="255"/>
      <c r="I114" s="255"/>
    </row>
    <row r="115" spans="1:10" ht="18.75" x14ac:dyDescent="0.25">
      <c r="A115" s="256" t="s">
        <v>319</v>
      </c>
      <c r="B115" s="256"/>
      <c r="C115" s="256"/>
      <c r="D115" s="256"/>
      <c r="E115" s="256"/>
      <c r="F115" s="256"/>
      <c r="G115" s="256"/>
      <c r="H115" s="256"/>
      <c r="I115" s="256"/>
    </row>
    <row r="116" spans="1:10" ht="38.25" customHeight="1" x14ac:dyDescent="0.3">
      <c r="A116" s="47"/>
      <c r="B116" s="47"/>
      <c r="C116" s="21"/>
      <c r="D116" s="21"/>
      <c r="E116" s="21"/>
      <c r="F116" s="21"/>
      <c r="G116" s="21"/>
      <c r="H116" s="21"/>
      <c r="I116" s="21"/>
    </row>
    <row r="117" spans="1:10" ht="38.25" customHeight="1" x14ac:dyDescent="0.3">
      <c r="A117" s="252" t="s">
        <v>208</v>
      </c>
      <c r="B117" s="252"/>
      <c r="C117" s="252"/>
      <c r="D117" s="252"/>
      <c r="E117" s="252"/>
      <c r="F117" s="252"/>
      <c r="G117" s="252"/>
      <c r="H117" s="252"/>
      <c r="I117" s="252"/>
    </row>
    <row r="118" spans="1:10" ht="18.75" x14ac:dyDescent="0.3">
      <c r="A118" s="44"/>
      <c r="B118" s="44"/>
      <c r="C118" s="21"/>
      <c r="D118" s="21"/>
      <c r="E118" s="21"/>
      <c r="F118" s="21"/>
      <c r="G118" s="21"/>
      <c r="H118" s="21"/>
      <c r="I118" s="21"/>
    </row>
    <row r="119" spans="1:10" ht="42.75" customHeight="1" x14ac:dyDescent="0.25">
      <c r="A119" s="253" t="s">
        <v>46</v>
      </c>
      <c r="B119" s="253"/>
      <c r="C119" s="253"/>
      <c r="D119" s="253"/>
      <c r="E119" s="253"/>
      <c r="F119" s="253"/>
      <c r="G119" s="253"/>
      <c r="H119" s="253"/>
      <c r="I119" s="253"/>
    </row>
    <row r="120" spans="1:10" ht="102.75" customHeight="1" x14ac:dyDescent="0.25">
      <c r="A120" s="181" t="s">
        <v>42</v>
      </c>
      <c r="B120" s="181"/>
      <c r="C120" s="181"/>
      <c r="D120" s="181" t="s">
        <v>18</v>
      </c>
      <c r="E120" s="181"/>
      <c r="F120" s="181" t="s">
        <v>19</v>
      </c>
      <c r="G120" s="181"/>
      <c r="H120" s="181" t="s">
        <v>47</v>
      </c>
      <c r="I120" s="181"/>
    </row>
    <row r="121" spans="1:10" ht="15.75" x14ac:dyDescent="0.25">
      <c r="A121" s="243" t="s">
        <v>320</v>
      </c>
      <c r="B121" s="244"/>
      <c r="C121" s="245"/>
      <c r="D121" s="246">
        <v>2956010362.1999998</v>
      </c>
      <c r="E121" s="247"/>
      <c r="F121" s="248">
        <v>3915544520.5700002</v>
      </c>
      <c r="G121" s="249"/>
      <c r="H121" s="250" t="s">
        <v>951</v>
      </c>
      <c r="I121" s="250"/>
    </row>
    <row r="122" spans="1:10" ht="15.75" x14ac:dyDescent="0.25">
      <c r="A122" s="243" t="s">
        <v>340</v>
      </c>
      <c r="B122" s="244"/>
      <c r="C122" s="245"/>
      <c r="D122" s="251">
        <v>1331217497.3399999</v>
      </c>
      <c r="E122" s="251"/>
      <c r="F122" s="248">
        <v>2057283101.4300001</v>
      </c>
      <c r="G122" s="249"/>
      <c r="H122" s="250" t="s">
        <v>952</v>
      </c>
      <c r="I122" s="250"/>
    </row>
    <row r="123" spans="1:10" ht="18.75" x14ac:dyDescent="0.3">
      <c r="A123" s="44"/>
      <c r="B123" s="44"/>
      <c r="C123" s="21"/>
      <c r="D123" s="21"/>
      <c r="E123" s="21"/>
      <c r="F123" s="21"/>
      <c r="G123" s="21"/>
      <c r="H123" s="21"/>
      <c r="I123" s="21"/>
    </row>
    <row r="124" spans="1:10" ht="18.75" x14ac:dyDescent="0.25">
      <c r="A124" s="253" t="s">
        <v>227</v>
      </c>
      <c r="B124" s="253"/>
      <c r="C124" s="253"/>
      <c r="D124" s="253"/>
      <c r="E124" s="253"/>
      <c r="F124" s="253"/>
      <c r="G124" s="253"/>
      <c r="H124" s="253"/>
      <c r="I124" s="253"/>
    </row>
    <row r="125" spans="1:10" s="9" customFormat="1" ht="36" customHeight="1" x14ac:dyDescent="0.25">
      <c r="A125" s="181" t="s">
        <v>42</v>
      </c>
      <c r="B125" s="181"/>
      <c r="C125" s="181"/>
      <c r="D125" s="181"/>
      <c r="E125" s="181"/>
      <c r="F125" s="181"/>
      <c r="G125" s="181"/>
      <c r="H125" s="181" t="s">
        <v>226</v>
      </c>
      <c r="I125" s="181"/>
    </row>
    <row r="126" spans="1:10" ht="48" customHeight="1" x14ac:dyDescent="0.25">
      <c r="A126" s="254" t="s">
        <v>228</v>
      </c>
      <c r="B126" s="254"/>
      <c r="C126" s="254"/>
      <c r="D126" s="254"/>
      <c r="E126" s="254"/>
      <c r="F126" s="254"/>
      <c r="G126" s="254"/>
      <c r="H126" s="181"/>
      <c r="I126" s="181"/>
      <c r="J126" s="95"/>
    </row>
    <row r="127" spans="1:10" ht="52.5" customHeight="1" x14ac:dyDescent="0.25">
      <c r="A127" s="33"/>
      <c r="B127" s="33"/>
      <c r="C127" s="33"/>
      <c r="D127" s="33"/>
      <c r="E127" s="33"/>
      <c r="F127" s="33"/>
      <c r="G127" s="33"/>
      <c r="H127" s="33"/>
      <c r="I127" s="33"/>
      <c r="J127" s="95"/>
    </row>
    <row r="128" spans="1:10" ht="18.75" customHeight="1" x14ac:dyDescent="0.25">
      <c r="A128" s="33"/>
      <c r="B128" s="33"/>
      <c r="C128" s="33"/>
      <c r="D128" s="33"/>
      <c r="E128" s="33"/>
      <c r="F128" s="33"/>
      <c r="G128" s="33"/>
      <c r="H128" s="33"/>
      <c r="I128" s="33"/>
    </row>
    <row r="129" spans="1:9" ht="33.75" customHeight="1" x14ac:dyDescent="0.25">
      <c r="A129" s="253" t="s">
        <v>321</v>
      </c>
      <c r="B129" s="253"/>
      <c r="C129" s="253"/>
      <c r="D129" s="253"/>
      <c r="E129" s="253"/>
      <c r="F129" s="253"/>
      <c r="G129" s="253"/>
      <c r="H129" s="253"/>
      <c r="I129" s="253"/>
    </row>
    <row r="130" spans="1:9" ht="33" customHeight="1" x14ac:dyDescent="0.25">
      <c r="A130" s="253" t="s">
        <v>224</v>
      </c>
      <c r="B130" s="253"/>
      <c r="C130" s="253"/>
      <c r="D130" s="253"/>
      <c r="E130" s="253"/>
      <c r="F130" s="253"/>
      <c r="G130" s="253"/>
      <c r="H130" s="253"/>
      <c r="I130" s="253"/>
    </row>
    <row r="131" spans="1:9" ht="36.75" customHeight="1" x14ac:dyDescent="0.25">
      <c r="A131" s="150" t="s">
        <v>42</v>
      </c>
      <c r="B131" s="211"/>
      <c r="C131" s="22" t="s">
        <v>48</v>
      </c>
      <c r="D131" s="22" t="s">
        <v>49</v>
      </c>
      <c r="E131" s="22" t="s">
        <v>50</v>
      </c>
      <c r="F131" s="22" t="s">
        <v>51</v>
      </c>
      <c r="G131" s="209" t="s">
        <v>52</v>
      </c>
      <c r="H131" s="209"/>
      <c r="I131" s="209"/>
    </row>
    <row r="132" spans="1:9" ht="12.75" customHeight="1" x14ac:dyDescent="0.25">
      <c r="A132" s="150">
        <v>1</v>
      </c>
      <c r="B132" s="211"/>
      <c r="C132" s="22">
        <v>2</v>
      </c>
      <c r="D132" s="22">
        <v>3</v>
      </c>
      <c r="E132" s="22">
        <v>4</v>
      </c>
      <c r="F132" s="22">
        <v>5</v>
      </c>
      <c r="G132" s="209">
        <v>6</v>
      </c>
      <c r="H132" s="209"/>
      <c r="I132" s="209"/>
    </row>
    <row r="133" spans="1:9" ht="12.75" customHeight="1" x14ac:dyDescent="0.25">
      <c r="A133" s="159" t="s">
        <v>53</v>
      </c>
      <c r="B133" s="160"/>
      <c r="C133" s="83">
        <f>SUM(C135:C148)</f>
        <v>0</v>
      </c>
      <c r="D133" s="83">
        <f>SUM(D135:D148)</f>
        <v>418.11</v>
      </c>
      <c r="E133" s="83">
        <f>SUM(E135:E148)</f>
        <v>0</v>
      </c>
      <c r="F133" s="31" t="s">
        <v>903</v>
      </c>
      <c r="G133" s="222" t="s">
        <v>800</v>
      </c>
      <c r="H133" s="222"/>
      <c r="I133" s="222"/>
    </row>
    <row r="134" spans="1:9" ht="15.75" x14ac:dyDescent="0.25">
      <c r="A134" s="159" t="s">
        <v>25</v>
      </c>
      <c r="B134" s="160"/>
      <c r="C134" s="83">
        <v>0</v>
      </c>
      <c r="D134" s="83">
        <v>0</v>
      </c>
      <c r="E134" s="83">
        <v>0</v>
      </c>
      <c r="F134" s="93" t="s">
        <v>800</v>
      </c>
      <c r="G134" s="222" t="s">
        <v>800</v>
      </c>
      <c r="H134" s="222"/>
      <c r="I134" s="222"/>
    </row>
    <row r="135" spans="1:9" ht="15.75" x14ac:dyDescent="0.25">
      <c r="A135" s="159" t="s">
        <v>54</v>
      </c>
      <c r="B135" s="160"/>
      <c r="C135" s="83">
        <v>0</v>
      </c>
      <c r="D135" s="83">
        <v>418.11</v>
      </c>
      <c r="E135" s="83">
        <v>0</v>
      </c>
      <c r="F135" s="31" t="s">
        <v>903</v>
      </c>
      <c r="G135" s="219" t="s">
        <v>904</v>
      </c>
      <c r="H135" s="221"/>
      <c r="I135" s="220"/>
    </row>
    <row r="136" spans="1:9" s="4" customFormat="1" ht="15.75" x14ac:dyDescent="0.25">
      <c r="A136" s="159" t="s">
        <v>55</v>
      </c>
      <c r="B136" s="160"/>
      <c r="C136" s="83">
        <v>0</v>
      </c>
      <c r="D136" s="83">
        <v>0</v>
      </c>
      <c r="E136" s="83">
        <v>0</v>
      </c>
      <c r="F136" s="93" t="s">
        <v>800</v>
      </c>
      <c r="G136" s="222" t="s">
        <v>800</v>
      </c>
      <c r="H136" s="222"/>
      <c r="I136" s="222"/>
    </row>
    <row r="137" spans="1:9" ht="15.75" x14ac:dyDescent="0.25">
      <c r="A137" s="159" t="s">
        <v>56</v>
      </c>
      <c r="B137" s="160"/>
      <c r="C137" s="83">
        <v>0</v>
      </c>
      <c r="D137" s="83">
        <v>0</v>
      </c>
      <c r="E137" s="83">
        <v>0</v>
      </c>
      <c r="F137" s="93" t="s">
        <v>800</v>
      </c>
      <c r="G137" s="222" t="s">
        <v>800</v>
      </c>
      <c r="H137" s="222"/>
      <c r="I137" s="222"/>
    </row>
    <row r="138" spans="1:9" ht="31.5" customHeight="1" x14ac:dyDescent="0.25">
      <c r="A138" s="159" t="s">
        <v>57</v>
      </c>
      <c r="B138" s="160"/>
      <c r="C138" s="83">
        <v>0</v>
      </c>
      <c r="D138" s="83">
        <v>0</v>
      </c>
      <c r="E138" s="83">
        <v>0</v>
      </c>
      <c r="F138" s="93" t="s">
        <v>800</v>
      </c>
      <c r="G138" s="222" t="s">
        <v>800</v>
      </c>
      <c r="H138" s="222"/>
      <c r="I138" s="222"/>
    </row>
    <row r="139" spans="1:9" ht="15.75" x14ac:dyDescent="0.25">
      <c r="A139" s="159" t="s">
        <v>58</v>
      </c>
      <c r="B139" s="160"/>
      <c r="C139" s="83">
        <v>0</v>
      </c>
      <c r="D139" s="83">
        <v>0</v>
      </c>
      <c r="E139" s="83">
        <v>0</v>
      </c>
      <c r="F139" s="93" t="s">
        <v>800</v>
      </c>
      <c r="G139" s="222" t="s">
        <v>800</v>
      </c>
      <c r="H139" s="222"/>
      <c r="I139" s="222"/>
    </row>
    <row r="140" spans="1:9" ht="15.75" x14ac:dyDescent="0.25">
      <c r="A140" s="159" t="s">
        <v>59</v>
      </c>
      <c r="B140" s="160"/>
      <c r="C140" s="83">
        <v>0</v>
      </c>
      <c r="D140" s="83">
        <v>0</v>
      </c>
      <c r="E140" s="83">
        <v>0</v>
      </c>
      <c r="F140" s="93" t="s">
        <v>800</v>
      </c>
      <c r="G140" s="222" t="s">
        <v>800</v>
      </c>
      <c r="H140" s="222"/>
      <c r="I140" s="222"/>
    </row>
    <row r="141" spans="1:9" ht="15.75" x14ac:dyDescent="0.25">
      <c r="A141" s="159" t="s">
        <v>60</v>
      </c>
      <c r="B141" s="160"/>
      <c r="C141" s="83">
        <v>0</v>
      </c>
      <c r="D141" s="83">
        <v>0</v>
      </c>
      <c r="E141" s="83">
        <v>0</v>
      </c>
      <c r="F141" s="93" t="s">
        <v>800</v>
      </c>
      <c r="G141" s="222" t="s">
        <v>800</v>
      </c>
      <c r="H141" s="222"/>
      <c r="I141" s="222"/>
    </row>
    <row r="142" spans="1:9" ht="15.75" x14ac:dyDescent="0.25">
      <c r="A142" s="159" t="s">
        <v>61</v>
      </c>
      <c r="B142" s="160"/>
      <c r="C142" s="83">
        <v>0</v>
      </c>
      <c r="D142" s="83">
        <v>0</v>
      </c>
      <c r="E142" s="83">
        <v>0</v>
      </c>
      <c r="F142" s="93" t="s">
        <v>800</v>
      </c>
      <c r="G142" s="222" t="s">
        <v>800</v>
      </c>
      <c r="H142" s="222"/>
      <c r="I142" s="222"/>
    </row>
    <row r="143" spans="1:9" ht="15.75" x14ac:dyDescent="0.25">
      <c r="A143" s="159" t="s">
        <v>62</v>
      </c>
      <c r="B143" s="160"/>
      <c r="C143" s="83">
        <v>0</v>
      </c>
      <c r="D143" s="83">
        <v>0</v>
      </c>
      <c r="E143" s="83">
        <v>0</v>
      </c>
      <c r="F143" s="93" t="s">
        <v>800</v>
      </c>
      <c r="G143" s="222" t="s">
        <v>800</v>
      </c>
      <c r="H143" s="222"/>
      <c r="I143" s="222"/>
    </row>
    <row r="144" spans="1:9" ht="15.75" x14ac:dyDescent="0.25">
      <c r="A144" s="159" t="s">
        <v>63</v>
      </c>
      <c r="B144" s="160"/>
      <c r="C144" s="83">
        <v>0</v>
      </c>
      <c r="D144" s="83">
        <v>0</v>
      </c>
      <c r="E144" s="83">
        <v>0</v>
      </c>
      <c r="F144" s="93" t="s">
        <v>800</v>
      </c>
      <c r="G144" s="222" t="s">
        <v>800</v>
      </c>
      <c r="H144" s="222"/>
      <c r="I144" s="222"/>
    </row>
    <row r="145" spans="1:9" ht="15.75" x14ac:dyDescent="0.25">
      <c r="A145" s="159" t="s">
        <v>64</v>
      </c>
      <c r="B145" s="160"/>
      <c r="C145" s="83">
        <v>0</v>
      </c>
      <c r="D145" s="83">
        <v>0</v>
      </c>
      <c r="E145" s="83">
        <v>0</v>
      </c>
      <c r="F145" s="93" t="s">
        <v>800</v>
      </c>
      <c r="G145" s="222" t="s">
        <v>800</v>
      </c>
      <c r="H145" s="222"/>
      <c r="I145" s="222"/>
    </row>
    <row r="146" spans="1:9" ht="15.75" x14ac:dyDescent="0.25">
      <c r="A146" s="159" t="s">
        <v>65</v>
      </c>
      <c r="B146" s="160"/>
      <c r="C146" s="83">
        <v>0</v>
      </c>
      <c r="D146" s="83">
        <v>0</v>
      </c>
      <c r="E146" s="83">
        <v>0</v>
      </c>
      <c r="F146" s="93" t="s">
        <v>800</v>
      </c>
      <c r="G146" s="222" t="s">
        <v>800</v>
      </c>
      <c r="H146" s="222"/>
      <c r="I146" s="222"/>
    </row>
    <row r="147" spans="1:9" ht="15.75" x14ac:dyDescent="0.25">
      <c r="A147" s="159" t="s">
        <v>66</v>
      </c>
      <c r="B147" s="160"/>
      <c r="C147" s="83">
        <v>0</v>
      </c>
      <c r="D147" s="83">
        <v>0</v>
      </c>
      <c r="E147" s="83">
        <v>0</v>
      </c>
      <c r="F147" s="93" t="s">
        <v>800</v>
      </c>
      <c r="G147" s="222" t="s">
        <v>800</v>
      </c>
      <c r="H147" s="222"/>
      <c r="I147" s="222"/>
    </row>
    <row r="148" spans="1:9" ht="15.75" x14ac:dyDescent="0.25">
      <c r="A148" s="159" t="s">
        <v>67</v>
      </c>
      <c r="B148" s="160"/>
      <c r="C148" s="83">
        <v>0</v>
      </c>
      <c r="D148" s="83">
        <v>0</v>
      </c>
      <c r="E148" s="83">
        <v>0</v>
      </c>
      <c r="F148" s="93" t="s">
        <v>800</v>
      </c>
      <c r="G148" s="222" t="s">
        <v>800</v>
      </c>
      <c r="H148" s="222"/>
      <c r="I148" s="222"/>
    </row>
    <row r="149" spans="1:9" ht="15.75" x14ac:dyDescent="0.25">
      <c r="A149" s="159" t="s">
        <v>68</v>
      </c>
      <c r="B149" s="160"/>
      <c r="C149" s="83">
        <f>SUM(C151:C164)</f>
        <v>0</v>
      </c>
      <c r="D149" s="83">
        <f>SUM(D151:D164)</f>
        <v>4539.24</v>
      </c>
      <c r="E149" s="83">
        <v>0</v>
      </c>
      <c r="F149" s="31" t="s">
        <v>903</v>
      </c>
      <c r="G149" s="222" t="s">
        <v>800</v>
      </c>
      <c r="H149" s="222"/>
      <c r="I149" s="222"/>
    </row>
    <row r="150" spans="1:9" ht="15.75" x14ac:dyDescent="0.25">
      <c r="A150" s="159" t="s">
        <v>25</v>
      </c>
      <c r="B150" s="160"/>
      <c r="C150" s="83">
        <v>0</v>
      </c>
      <c r="D150" s="83">
        <v>0</v>
      </c>
      <c r="E150" s="83">
        <v>0</v>
      </c>
      <c r="F150" s="93" t="s">
        <v>800</v>
      </c>
      <c r="G150" s="222" t="s">
        <v>800</v>
      </c>
      <c r="H150" s="222"/>
      <c r="I150" s="222"/>
    </row>
    <row r="151" spans="1:9" ht="15.75" x14ac:dyDescent="0.25">
      <c r="A151" s="159" t="s">
        <v>69</v>
      </c>
      <c r="B151" s="160"/>
      <c r="C151" s="83">
        <v>0</v>
      </c>
      <c r="D151" s="83">
        <v>4539.24</v>
      </c>
      <c r="E151" s="83">
        <v>0</v>
      </c>
      <c r="F151" s="31" t="s">
        <v>903</v>
      </c>
      <c r="G151" s="219" t="s">
        <v>904</v>
      </c>
      <c r="H151" s="221"/>
      <c r="I151" s="220"/>
    </row>
    <row r="152" spans="1:9" ht="15.75" x14ac:dyDescent="0.25">
      <c r="A152" s="159" t="s">
        <v>70</v>
      </c>
      <c r="B152" s="160"/>
      <c r="C152" s="83">
        <v>0</v>
      </c>
      <c r="D152" s="83">
        <v>0</v>
      </c>
      <c r="E152" s="83">
        <v>0</v>
      </c>
      <c r="F152" s="93" t="s">
        <v>800</v>
      </c>
      <c r="G152" s="222" t="s">
        <v>800</v>
      </c>
      <c r="H152" s="222"/>
      <c r="I152" s="222"/>
    </row>
    <row r="153" spans="1:9" ht="15.75" x14ac:dyDescent="0.25">
      <c r="A153" s="159" t="s">
        <v>71</v>
      </c>
      <c r="B153" s="160"/>
      <c r="C153" s="83">
        <v>0</v>
      </c>
      <c r="D153" s="83">
        <v>0</v>
      </c>
      <c r="E153" s="83">
        <v>0</v>
      </c>
      <c r="F153" s="31" t="s">
        <v>800</v>
      </c>
      <c r="G153" s="236" t="s">
        <v>800</v>
      </c>
      <c r="H153" s="237"/>
      <c r="I153" s="238"/>
    </row>
    <row r="154" spans="1:9" ht="33.75" customHeight="1" x14ac:dyDescent="0.25">
      <c r="A154" s="159" t="s">
        <v>72</v>
      </c>
      <c r="B154" s="160"/>
      <c r="C154" s="83">
        <v>0</v>
      </c>
      <c r="D154" s="83">
        <v>0</v>
      </c>
      <c r="E154" s="83">
        <v>0</v>
      </c>
      <c r="F154" s="93" t="s">
        <v>800</v>
      </c>
      <c r="G154" s="222" t="s">
        <v>800</v>
      </c>
      <c r="H154" s="222"/>
      <c r="I154" s="222"/>
    </row>
    <row r="155" spans="1:9" ht="15.75" x14ac:dyDescent="0.25">
      <c r="A155" s="159" t="s">
        <v>73</v>
      </c>
      <c r="B155" s="160"/>
      <c r="C155" s="83">
        <v>0</v>
      </c>
      <c r="D155" s="83">
        <v>0</v>
      </c>
      <c r="E155" s="83">
        <v>0</v>
      </c>
      <c r="F155" s="93" t="s">
        <v>800</v>
      </c>
      <c r="G155" s="222" t="s">
        <v>800</v>
      </c>
      <c r="H155" s="222"/>
      <c r="I155" s="222"/>
    </row>
    <row r="156" spans="1:9" ht="15.75" x14ac:dyDescent="0.25">
      <c r="A156" s="159" t="s">
        <v>74</v>
      </c>
      <c r="B156" s="160"/>
      <c r="C156" s="83">
        <v>0</v>
      </c>
      <c r="D156" s="83">
        <v>0</v>
      </c>
      <c r="E156" s="83">
        <v>0</v>
      </c>
      <c r="F156" s="93" t="s">
        <v>800</v>
      </c>
      <c r="G156" s="222" t="s">
        <v>800</v>
      </c>
      <c r="H156" s="222"/>
      <c r="I156" s="222"/>
    </row>
    <row r="157" spans="1:9" ht="15.75" x14ac:dyDescent="0.25">
      <c r="A157" s="159" t="s">
        <v>75</v>
      </c>
      <c r="B157" s="160"/>
      <c r="C157" s="83">
        <v>0</v>
      </c>
      <c r="D157" s="83">
        <v>0</v>
      </c>
      <c r="E157" s="83">
        <v>0</v>
      </c>
      <c r="F157" s="93" t="s">
        <v>800</v>
      </c>
      <c r="G157" s="222" t="s">
        <v>800</v>
      </c>
      <c r="H157" s="222"/>
      <c r="I157" s="222"/>
    </row>
    <row r="158" spans="1:9" ht="15.75" x14ac:dyDescent="0.25">
      <c r="A158" s="159" t="s">
        <v>76</v>
      </c>
      <c r="B158" s="160"/>
      <c r="C158" s="83">
        <v>0</v>
      </c>
      <c r="D158" s="83">
        <v>0</v>
      </c>
      <c r="E158" s="83">
        <v>0</v>
      </c>
      <c r="F158" s="93" t="s">
        <v>800</v>
      </c>
      <c r="G158" s="222" t="s">
        <v>800</v>
      </c>
      <c r="H158" s="222"/>
      <c r="I158" s="222"/>
    </row>
    <row r="159" spans="1:9" ht="15.75" x14ac:dyDescent="0.25">
      <c r="A159" s="159" t="s">
        <v>77</v>
      </c>
      <c r="B159" s="160"/>
      <c r="C159" s="83">
        <v>0</v>
      </c>
      <c r="D159" s="83">
        <v>0</v>
      </c>
      <c r="E159" s="83">
        <v>0</v>
      </c>
      <c r="F159" s="31" t="s">
        <v>800</v>
      </c>
      <c r="G159" s="239" t="s">
        <v>800</v>
      </c>
      <c r="H159" s="240"/>
      <c r="I159" s="241"/>
    </row>
    <row r="160" spans="1:9" ht="15.75" x14ac:dyDescent="0.25">
      <c r="A160" s="159" t="s">
        <v>78</v>
      </c>
      <c r="B160" s="160"/>
      <c r="C160" s="83">
        <v>0</v>
      </c>
      <c r="D160" s="83">
        <v>0</v>
      </c>
      <c r="E160" s="83">
        <v>0</v>
      </c>
      <c r="F160" s="93" t="s">
        <v>800</v>
      </c>
      <c r="G160" s="222" t="s">
        <v>800</v>
      </c>
      <c r="H160" s="222"/>
      <c r="I160" s="222"/>
    </row>
    <row r="161" spans="1:9" ht="15.75" x14ac:dyDescent="0.25">
      <c r="A161" s="159" t="s">
        <v>79</v>
      </c>
      <c r="B161" s="160"/>
      <c r="C161" s="83">
        <v>0</v>
      </c>
      <c r="D161" s="83">
        <v>0</v>
      </c>
      <c r="E161" s="83">
        <v>0</v>
      </c>
      <c r="F161" s="93" t="s">
        <v>800</v>
      </c>
      <c r="G161" s="222" t="s">
        <v>800</v>
      </c>
      <c r="H161" s="222"/>
      <c r="I161" s="222"/>
    </row>
    <row r="162" spans="1:9" ht="15.75" x14ac:dyDescent="0.25">
      <c r="A162" s="159" t="s">
        <v>80</v>
      </c>
      <c r="B162" s="160"/>
      <c r="C162" s="83">
        <v>0</v>
      </c>
      <c r="D162" s="83">
        <v>0</v>
      </c>
      <c r="E162" s="83">
        <v>0</v>
      </c>
      <c r="F162" s="93" t="s">
        <v>800</v>
      </c>
      <c r="G162" s="222" t="s">
        <v>800</v>
      </c>
      <c r="H162" s="222"/>
      <c r="I162" s="222"/>
    </row>
    <row r="163" spans="1:9" ht="15.75" x14ac:dyDescent="0.25">
      <c r="A163" s="159" t="s">
        <v>81</v>
      </c>
      <c r="B163" s="160"/>
      <c r="C163" s="83">
        <v>0</v>
      </c>
      <c r="D163" s="83">
        <v>0</v>
      </c>
      <c r="E163" s="83">
        <v>0</v>
      </c>
      <c r="F163" s="93" t="s">
        <v>800</v>
      </c>
      <c r="G163" s="222" t="s">
        <v>800</v>
      </c>
      <c r="H163" s="222"/>
      <c r="I163" s="222"/>
    </row>
    <row r="164" spans="1:9" ht="33.75" customHeight="1" x14ac:dyDescent="0.25">
      <c r="A164" s="159" t="s">
        <v>82</v>
      </c>
      <c r="B164" s="160"/>
      <c r="C164" s="83">
        <v>0</v>
      </c>
      <c r="D164" s="83">
        <v>0</v>
      </c>
      <c r="E164" s="83">
        <v>0</v>
      </c>
      <c r="F164" s="93" t="s">
        <v>800</v>
      </c>
      <c r="G164" s="222" t="s">
        <v>800</v>
      </c>
      <c r="H164" s="222"/>
      <c r="I164" s="222"/>
    </row>
    <row r="165" spans="1:9" ht="15.75" x14ac:dyDescent="0.25">
      <c r="A165" s="159" t="s">
        <v>83</v>
      </c>
      <c r="B165" s="160"/>
      <c r="C165" s="83">
        <f>SUM(C167:C180)</f>
        <v>422.52</v>
      </c>
      <c r="D165" s="83">
        <f>SUM(D167:D180)</f>
        <v>197786.26</v>
      </c>
      <c r="E165" s="83">
        <v>0</v>
      </c>
      <c r="F165" s="31" t="s">
        <v>1021</v>
      </c>
      <c r="G165" s="222" t="s">
        <v>800</v>
      </c>
      <c r="H165" s="222"/>
      <c r="I165" s="222"/>
    </row>
    <row r="166" spans="1:9" ht="15.75" x14ac:dyDescent="0.25">
      <c r="A166" s="159" t="s">
        <v>25</v>
      </c>
      <c r="B166" s="160"/>
      <c r="C166" s="83">
        <v>0</v>
      </c>
      <c r="D166" s="83">
        <v>0</v>
      </c>
      <c r="E166" s="83">
        <v>0</v>
      </c>
      <c r="F166" s="93" t="s">
        <v>800</v>
      </c>
      <c r="G166" s="222" t="s">
        <v>800</v>
      </c>
      <c r="H166" s="222"/>
      <c r="I166" s="222"/>
    </row>
    <row r="167" spans="1:9" ht="15.75" x14ac:dyDescent="0.25">
      <c r="A167" s="159" t="s">
        <v>84</v>
      </c>
      <c r="B167" s="160"/>
      <c r="C167" s="83">
        <v>0</v>
      </c>
      <c r="D167" s="83">
        <v>48697.53</v>
      </c>
      <c r="E167" s="83">
        <v>0</v>
      </c>
      <c r="F167" s="31" t="s">
        <v>903</v>
      </c>
      <c r="G167" s="219" t="s">
        <v>904</v>
      </c>
      <c r="H167" s="221"/>
      <c r="I167" s="220"/>
    </row>
    <row r="168" spans="1:9" ht="15.75" x14ac:dyDescent="0.25">
      <c r="A168" s="159" t="s">
        <v>85</v>
      </c>
      <c r="B168" s="160"/>
      <c r="C168" s="83">
        <v>0</v>
      </c>
      <c r="D168" s="83">
        <v>0</v>
      </c>
      <c r="E168" s="83">
        <v>0</v>
      </c>
      <c r="F168" s="93" t="s">
        <v>800</v>
      </c>
      <c r="G168" s="222" t="s">
        <v>800</v>
      </c>
      <c r="H168" s="222"/>
      <c r="I168" s="222"/>
    </row>
    <row r="169" spans="1:9" ht="15.75" x14ac:dyDescent="0.25">
      <c r="A169" s="159" t="s">
        <v>86</v>
      </c>
      <c r="B169" s="160"/>
      <c r="C169" s="83">
        <v>0</v>
      </c>
      <c r="D169" s="83">
        <v>0</v>
      </c>
      <c r="E169" s="83">
        <v>0</v>
      </c>
      <c r="F169" s="93" t="s">
        <v>800</v>
      </c>
      <c r="G169" s="222" t="s">
        <v>800</v>
      </c>
      <c r="H169" s="222"/>
      <c r="I169" s="222"/>
    </row>
    <row r="170" spans="1:9" ht="27.75" customHeight="1" x14ac:dyDescent="0.25">
      <c r="A170" s="159" t="s">
        <v>87</v>
      </c>
      <c r="B170" s="160"/>
      <c r="C170" s="83">
        <v>422.52</v>
      </c>
      <c r="D170" s="83">
        <v>28587.439999999999</v>
      </c>
      <c r="E170" s="83">
        <v>0</v>
      </c>
      <c r="F170" s="31" t="s">
        <v>1020</v>
      </c>
      <c r="G170" s="231" t="s">
        <v>906</v>
      </c>
      <c r="H170" s="232"/>
      <c r="I170" s="233"/>
    </row>
    <row r="171" spans="1:9" ht="15.75" x14ac:dyDescent="0.25">
      <c r="A171" s="159" t="s">
        <v>88</v>
      </c>
      <c r="B171" s="160"/>
      <c r="C171" s="83">
        <v>0</v>
      </c>
      <c r="D171" s="83">
        <v>0</v>
      </c>
      <c r="E171" s="83">
        <v>0</v>
      </c>
      <c r="F171" s="93" t="s">
        <v>800</v>
      </c>
      <c r="G171" s="222" t="s">
        <v>800</v>
      </c>
      <c r="H171" s="222"/>
      <c r="I171" s="222"/>
    </row>
    <row r="172" spans="1:9" ht="15.75" x14ac:dyDescent="0.25">
      <c r="A172" s="159" t="s">
        <v>89</v>
      </c>
      <c r="B172" s="160"/>
      <c r="C172" s="83">
        <v>0</v>
      </c>
      <c r="D172" s="83">
        <v>0</v>
      </c>
      <c r="E172" s="83">
        <v>0</v>
      </c>
      <c r="F172" s="93" t="s">
        <v>800</v>
      </c>
      <c r="G172" s="222" t="s">
        <v>800</v>
      </c>
      <c r="H172" s="222"/>
      <c r="I172" s="222"/>
    </row>
    <row r="173" spans="1:9" ht="15.75" x14ac:dyDescent="0.25">
      <c r="A173" s="159" t="s">
        <v>90</v>
      </c>
      <c r="B173" s="160"/>
      <c r="C173" s="83">
        <v>0</v>
      </c>
      <c r="D173" s="83">
        <v>0</v>
      </c>
      <c r="E173" s="83">
        <v>0</v>
      </c>
      <c r="F173" s="93" t="s">
        <v>800</v>
      </c>
      <c r="G173" s="222" t="s">
        <v>800</v>
      </c>
      <c r="H173" s="222"/>
      <c r="I173" s="222"/>
    </row>
    <row r="174" spans="1:9" ht="15.75" x14ac:dyDescent="0.25">
      <c r="A174" s="159" t="s">
        <v>91</v>
      </c>
      <c r="B174" s="160"/>
      <c r="C174" s="83">
        <v>0</v>
      </c>
      <c r="D174" s="83">
        <v>0</v>
      </c>
      <c r="E174" s="83">
        <v>0</v>
      </c>
      <c r="F174" s="93" t="s">
        <v>800</v>
      </c>
      <c r="G174" s="222" t="s">
        <v>800</v>
      </c>
      <c r="H174" s="222"/>
      <c r="I174" s="222"/>
    </row>
    <row r="175" spans="1:9" ht="31.5" customHeight="1" x14ac:dyDescent="0.25">
      <c r="A175" s="159" t="s">
        <v>92</v>
      </c>
      <c r="B175" s="160"/>
      <c r="C175" s="83">
        <v>0</v>
      </c>
      <c r="D175" s="83">
        <v>0</v>
      </c>
      <c r="E175" s="83">
        <v>0</v>
      </c>
      <c r="F175" s="93" t="s">
        <v>800</v>
      </c>
      <c r="G175" s="222" t="s">
        <v>800</v>
      </c>
      <c r="H175" s="222"/>
      <c r="I175" s="222"/>
    </row>
    <row r="176" spans="1:9" ht="15.75" x14ac:dyDescent="0.25">
      <c r="A176" s="159" t="s">
        <v>93</v>
      </c>
      <c r="B176" s="160"/>
      <c r="C176" s="83">
        <v>0</v>
      </c>
      <c r="D176" s="83">
        <v>501.29</v>
      </c>
      <c r="E176" s="83">
        <v>0</v>
      </c>
      <c r="F176" s="31" t="s">
        <v>903</v>
      </c>
      <c r="G176" s="231" t="s">
        <v>907</v>
      </c>
      <c r="H176" s="232"/>
      <c r="I176" s="233"/>
    </row>
    <row r="177" spans="1:9" ht="15.75" x14ac:dyDescent="0.25">
      <c r="A177" s="159" t="s">
        <v>94</v>
      </c>
      <c r="B177" s="160"/>
      <c r="C177" s="83">
        <v>0</v>
      </c>
      <c r="D177" s="83">
        <v>120000</v>
      </c>
      <c r="E177" s="83">
        <v>0</v>
      </c>
      <c r="F177" s="31" t="s">
        <v>903</v>
      </c>
      <c r="G177" s="231" t="s">
        <v>908</v>
      </c>
      <c r="H177" s="232"/>
      <c r="I177" s="233"/>
    </row>
    <row r="178" spans="1:9" ht="15.75" x14ac:dyDescent="0.25">
      <c r="A178" s="159" t="s">
        <v>95</v>
      </c>
      <c r="B178" s="160"/>
      <c r="C178" s="83">
        <v>0</v>
      </c>
      <c r="D178" s="83">
        <v>0</v>
      </c>
      <c r="E178" s="83">
        <v>0</v>
      </c>
      <c r="F178" s="93" t="s">
        <v>800</v>
      </c>
      <c r="G178" s="222" t="s">
        <v>800</v>
      </c>
      <c r="H178" s="222"/>
      <c r="I178" s="222"/>
    </row>
    <row r="179" spans="1:9" ht="15.75" x14ac:dyDescent="0.25">
      <c r="A179" s="159" t="s">
        <v>96</v>
      </c>
      <c r="B179" s="160"/>
      <c r="C179" s="83">
        <v>0</v>
      </c>
      <c r="D179" s="83">
        <v>0</v>
      </c>
      <c r="E179" s="83">
        <v>0</v>
      </c>
      <c r="F179" s="93" t="s">
        <v>800</v>
      </c>
      <c r="G179" s="222" t="s">
        <v>800</v>
      </c>
      <c r="H179" s="222"/>
      <c r="I179" s="222"/>
    </row>
    <row r="180" spans="1:9" ht="15.75" x14ac:dyDescent="0.25">
      <c r="A180" s="159" t="s">
        <v>97</v>
      </c>
      <c r="B180" s="160"/>
      <c r="C180" s="83">
        <v>0</v>
      </c>
      <c r="D180" s="83">
        <v>0</v>
      </c>
      <c r="E180" s="83">
        <v>0</v>
      </c>
      <c r="F180" s="93" t="s">
        <v>800</v>
      </c>
      <c r="G180" s="222" t="s">
        <v>800</v>
      </c>
      <c r="H180" s="222"/>
      <c r="I180" s="222"/>
    </row>
    <row r="181" spans="1:9" ht="15.75" x14ac:dyDescent="0.25">
      <c r="A181" s="159" t="s">
        <v>98</v>
      </c>
      <c r="B181" s="160"/>
      <c r="C181" s="83">
        <f>SUM(C183:C196)</f>
        <v>0</v>
      </c>
      <c r="D181" s="83">
        <f>SUM(D183:D196)</f>
        <v>0</v>
      </c>
      <c r="E181" s="83">
        <f>SUM(E183:E196)</f>
        <v>0</v>
      </c>
      <c r="F181" s="93" t="s">
        <v>800</v>
      </c>
      <c r="G181" s="222" t="s">
        <v>800</v>
      </c>
      <c r="H181" s="222"/>
      <c r="I181" s="222"/>
    </row>
    <row r="182" spans="1:9" ht="32.25" customHeight="1" x14ac:dyDescent="0.25">
      <c r="A182" s="159" t="s">
        <v>25</v>
      </c>
      <c r="B182" s="160"/>
      <c r="C182" s="83">
        <v>0</v>
      </c>
      <c r="D182" s="83">
        <v>0</v>
      </c>
      <c r="E182" s="83">
        <v>0</v>
      </c>
      <c r="F182" s="93" t="s">
        <v>800</v>
      </c>
      <c r="G182" s="222" t="s">
        <v>800</v>
      </c>
      <c r="H182" s="222"/>
      <c r="I182" s="222"/>
    </row>
    <row r="183" spans="1:9" ht="15.75" x14ac:dyDescent="0.25">
      <c r="A183" s="159" t="s">
        <v>99</v>
      </c>
      <c r="B183" s="160"/>
      <c r="C183" s="83">
        <v>0</v>
      </c>
      <c r="D183" s="83">
        <v>0</v>
      </c>
      <c r="E183" s="83">
        <v>0</v>
      </c>
      <c r="F183" s="93" t="s">
        <v>800</v>
      </c>
      <c r="G183" s="222" t="s">
        <v>800</v>
      </c>
      <c r="H183" s="222"/>
      <c r="I183" s="222"/>
    </row>
    <row r="184" spans="1:9" ht="15.75" x14ac:dyDescent="0.25">
      <c r="A184" s="159" t="s">
        <v>100</v>
      </c>
      <c r="B184" s="160"/>
      <c r="C184" s="83">
        <v>0</v>
      </c>
      <c r="D184" s="83">
        <v>0</v>
      </c>
      <c r="E184" s="83">
        <v>0</v>
      </c>
      <c r="F184" s="93" t="s">
        <v>800</v>
      </c>
      <c r="G184" s="222" t="s">
        <v>800</v>
      </c>
      <c r="H184" s="222"/>
      <c r="I184" s="222"/>
    </row>
    <row r="185" spans="1:9" ht="15.75" x14ac:dyDescent="0.25">
      <c r="A185" s="159" t="s">
        <v>101</v>
      </c>
      <c r="B185" s="160"/>
      <c r="C185" s="83">
        <v>0</v>
      </c>
      <c r="D185" s="83">
        <v>0</v>
      </c>
      <c r="E185" s="83">
        <v>0</v>
      </c>
      <c r="F185" s="93" t="s">
        <v>800</v>
      </c>
      <c r="G185" s="222" t="s">
        <v>800</v>
      </c>
      <c r="H185" s="222"/>
      <c r="I185" s="222"/>
    </row>
    <row r="186" spans="1:9" ht="33" customHeight="1" x14ac:dyDescent="0.25">
      <c r="A186" s="159" t="s">
        <v>102</v>
      </c>
      <c r="B186" s="160"/>
      <c r="C186" s="83">
        <v>0</v>
      </c>
      <c r="D186" s="83">
        <v>0</v>
      </c>
      <c r="E186" s="83">
        <v>0</v>
      </c>
      <c r="F186" s="93" t="s">
        <v>800</v>
      </c>
      <c r="G186" s="222" t="s">
        <v>800</v>
      </c>
      <c r="H186" s="222"/>
      <c r="I186" s="222"/>
    </row>
    <row r="187" spans="1:9" ht="15.75" x14ac:dyDescent="0.25">
      <c r="A187" s="159" t="s">
        <v>103</v>
      </c>
      <c r="B187" s="160"/>
      <c r="C187" s="83">
        <v>0</v>
      </c>
      <c r="D187" s="83">
        <v>0</v>
      </c>
      <c r="E187" s="83">
        <v>0</v>
      </c>
      <c r="F187" s="93" t="s">
        <v>800</v>
      </c>
      <c r="G187" s="222" t="s">
        <v>800</v>
      </c>
      <c r="H187" s="222"/>
      <c r="I187" s="222"/>
    </row>
    <row r="188" spans="1:9" ht="15.75" x14ac:dyDescent="0.25">
      <c r="A188" s="159" t="s">
        <v>104</v>
      </c>
      <c r="B188" s="160"/>
      <c r="C188" s="83">
        <v>0</v>
      </c>
      <c r="D188" s="83">
        <v>0</v>
      </c>
      <c r="E188" s="83">
        <v>0</v>
      </c>
      <c r="F188" s="93" t="s">
        <v>800</v>
      </c>
      <c r="G188" s="222" t="s">
        <v>800</v>
      </c>
      <c r="H188" s="222"/>
      <c r="I188" s="222"/>
    </row>
    <row r="189" spans="1:9" ht="15.75" x14ac:dyDescent="0.25">
      <c r="A189" s="159" t="s">
        <v>105</v>
      </c>
      <c r="B189" s="160"/>
      <c r="C189" s="83">
        <v>0</v>
      </c>
      <c r="D189" s="83">
        <v>0</v>
      </c>
      <c r="E189" s="83">
        <v>0</v>
      </c>
      <c r="F189" s="93" t="s">
        <v>800</v>
      </c>
      <c r="G189" s="222" t="s">
        <v>800</v>
      </c>
      <c r="H189" s="222"/>
      <c r="I189" s="222"/>
    </row>
    <row r="190" spans="1:9" ht="15.75" x14ac:dyDescent="0.25">
      <c r="A190" s="159" t="s">
        <v>106</v>
      </c>
      <c r="B190" s="160"/>
      <c r="C190" s="83">
        <v>0</v>
      </c>
      <c r="D190" s="83">
        <v>0</v>
      </c>
      <c r="E190" s="83">
        <v>0</v>
      </c>
      <c r="F190" s="93" t="s">
        <v>800</v>
      </c>
      <c r="G190" s="222" t="s">
        <v>800</v>
      </c>
      <c r="H190" s="222"/>
      <c r="I190" s="222"/>
    </row>
    <row r="191" spans="1:9" ht="15.75" x14ac:dyDescent="0.25">
      <c r="A191" s="159" t="s">
        <v>107</v>
      </c>
      <c r="B191" s="160"/>
      <c r="C191" s="83">
        <v>0</v>
      </c>
      <c r="D191" s="83">
        <v>0</v>
      </c>
      <c r="E191" s="83">
        <v>0</v>
      </c>
      <c r="F191" s="93" t="s">
        <v>800</v>
      </c>
      <c r="G191" s="222" t="s">
        <v>800</v>
      </c>
      <c r="H191" s="222"/>
      <c r="I191" s="222"/>
    </row>
    <row r="192" spans="1:9" ht="15.75" x14ac:dyDescent="0.25">
      <c r="A192" s="159" t="s">
        <v>108</v>
      </c>
      <c r="B192" s="160"/>
      <c r="C192" s="83">
        <v>0</v>
      </c>
      <c r="D192" s="83">
        <v>0</v>
      </c>
      <c r="E192" s="83">
        <v>0</v>
      </c>
      <c r="F192" s="93" t="s">
        <v>800</v>
      </c>
      <c r="G192" s="222" t="s">
        <v>800</v>
      </c>
      <c r="H192" s="222"/>
      <c r="I192" s="222"/>
    </row>
    <row r="193" spans="1:9" ht="15.75" x14ac:dyDescent="0.25">
      <c r="A193" s="159" t="s">
        <v>109</v>
      </c>
      <c r="B193" s="160"/>
      <c r="C193" s="83">
        <v>0</v>
      </c>
      <c r="D193" s="83">
        <v>0</v>
      </c>
      <c r="E193" s="83">
        <v>0</v>
      </c>
      <c r="F193" s="93" t="s">
        <v>800</v>
      </c>
      <c r="G193" s="222" t="s">
        <v>800</v>
      </c>
      <c r="H193" s="222"/>
      <c r="I193" s="222"/>
    </row>
    <row r="194" spans="1:9" ht="15.75" x14ac:dyDescent="0.25">
      <c r="A194" s="159" t="s">
        <v>110</v>
      </c>
      <c r="B194" s="160"/>
      <c r="C194" s="83">
        <v>0</v>
      </c>
      <c r="D194" s="83">
        <v>0</v>
      </c>
      <c r="E194" s="83">
        <v>0</v>
      </c>
      <c r="F194" s="93" t="s">
        <v>800</v>
      </c>
      <c r="G194" s="222" t="s">
        <v>800</v>
      </c>
      <c r="H194" s="222"/>
      <c r="I194" s="222"/>
    </row>
    <row r="195" spans="1:9" ht="15.75" x14ac:dyDescent="0.25">
      <c r="A195" s="159" t="s">
        <v>111</v>
      </c>
      <c r="B195" s="160"/>
      <c r="C195" s="83">
        <v>0</v>
      </c>
      <c r="D195" s="83">
        <v>0</v>
      </c>
      <c r="E195" s="83">
        <v>0</v>
      </c>
      <c r="F195" s="93" t="s">
        <v>800</v>
      </c>
      <c r="G195" s="222" t="s">
        <v>800</v>
      </c>
      <c r="H195" s="222"/>
      <c r="I195" s="222"/>
    </row>
    <row r="196" spans="1:9" ht="15.75" x14ac:dyDescent="0.25">
      <c r="A196" s="159" t="s">
        <v>112</v>
      </c>
      <c r="B196" s="160"/>
      <c r="C196" s="83">
        <v>0</v>
      </c>
      <c r="D196" s="83">
        <v>0</v>
      </c>
      <c r="E196" s="83">
        <v>0</v>
      </c>
      <c r="F196" s="93" t="s">
        <v>800</v>
      </c>
      <c r="G196" s="222" t="s">
        <v>800</v>
      </c>
      <c r="H196" s="222"/>
      <c r="I196" s="222"/>
    </row>
    <row r="197" spans="1:9" ht="18.75" x14ac:dyDescent="0.3">
      <c r="A197" s="2"/>
      <c r="B197" s="2"/>
    </row>
    <row r="198" spans="1:9" ht="18.75" x14ac:dyDescent="0.25">
      <c r="A198" s="235" t="s">
        <v>225</v>
      </c>
      <c r="B198" s="235"/>
      <c r="C198" s="235"/>
      <c r="D198" s="235"/>
      <c r="E198" s="235"/>
      <c r="F198" s="235"/>
      <c r="G198" s="235"/>
      <c r="H198" s="235"/>
      <c r="I198" s="235"/>
    </row>
    <row r="199" spans="1:9" ht="94.5" x14ac:dyDescent="0.25">
      <c r="A199" s="150" t="s">
        <v>42</v>
      </c>
      <c r="B199" s="211"/>
      <c r="C199" s="22" t="s">
        <v>113</v>
      </c>
      <c r="D199" s="22" t="s">
        <v>114</v>
      </c>
      <c r="E199" s="22" t="s">
        <v>115</v>
      </c>
      <c r="F199" s="22" t="s">
        <v>51</v>
      </c>
      <c r="G199" s="209" t="s">
        <v>116</v>
      </c>
      <c r="H199" s="209"/>
      <c r="I199" s="209"/>
    </row>
    <row r="200" spans="1:9" ht="15.75" x14ac:dyDescent="0.25">
      <c r="A200" s="150">
        <v>1</v>
      </c>
      <c r="B200" s="211"/>
      <c r="C200" s="22">
        <v>2</v>
      </c>
      <c r="D200" s="22">
        <v>3</v>
      </c>
      <c r="E200" s="22">
        <v>4</v>
      </c>
      <c r="F200" s="22">
        <v>5</v>
      </c>
      <c r="G200" s="209">
        <v>6</v>
      </c>
      <c r="H200" s="209"/>
      <c r="I200" s="209"/>
    </row>
    <row r="201" spans="1:9" ht="15.75" x14ac:dyDescent="0.25">
      <c r="A201" s="159" t="s">
        <v>53</v>
      </c>
      <c r="B201" s="160"/>
      <c r="C201" s="83">
        <f>SUM(C203:C216)</f>
        <v>1984681.9799999997</v>
      </c>
      <c r="D201" s="83">
        <f>SUM(D203:D216)</f>
        <v>18849609.040000003</v>
      </c>
      <c r="E201" s="83">
        <f>SUM(E203:E216)</f>
        <v>0</v>
      </c>
      <c r="F201" s="31" t="s">
        <v>909</v>
      </c>
      <c r="G201" s="222" t="s">
        <v>800</v>
      </c>
      <c r="H201" s="222"/>
      <c r="I201" s="222"/>
    </row>
    <row r="202" spans="1:9" ht="15.75" x14ac:dyDescent="0.25">
      <c r="A202" s="159" t="s">
        <v>25</v>
      </c>
      <c r="B202" s="160"/>
      <c r="C202" s="83">
        <v>0</v>
      </c>
      <c r="D202" s="83">
        <v>0</v>
      </c>
      <c r="E202" s="83">
        <v>0</v>
      </c>
      <c r="F202" s="93" t="s">
        <v>800</v>
      </c>
      <c r="G202" s="222" t="s">
        <v>800</v>
      </c>
      <c r="H202" s="222"/>
      <c r="I202" s="222"/>
    </row>
    <row r="203" spans="1:9" ht="42.75" customHeight="1" x14ac:dyDescent="0.25">
      <c r="A203" s="159" t="s">
        <v>54</v>
      </c>
      <c r="B203" s="160"/>
      <c r="C203" s="83">
        <v>1314242.3899999999</v>
      </c>
      <c r="D203" s="83">
        <v>2461176.39</v>
      </c>
      <c r="E203" s="83">
        <v>0</v>
      </c>
      <c r="F203" s="31" t="s">
        <v>910</v>
      </c>
      <c r="G203" s="231" t="s">
        <v>911</v>
      </c>
      <c r="H203" s="232"/>
      <c r="I203" s="233"/>
    </row>
    <row r="204" spans="1:9" ht="42" customHeight="1" x14ac:dyDescent="0.25">
      <c r="A204" s="159" t="s">
        <v>55</v>
      </c>
      <c r="B204" s="160"/>
      <c r="C204" s="83">
        <v>6152.88</v>
      </c>
      <c r="D204" s="83">
        <v>9072.2000000000007</v>
      </c>
      <c r="E204" s="83">
        <v>0</v>
      </c>
      <c r="F204" s="31" t="s">
        <v>912</v>
      </c>
      <c r="G204" s="234" t="s">
        <v>913</v>
      </c>
      <c r="H204" s="234"/>
      <c r="I204" s="234"/>
    </row>
    <row r="205" spans="1:9" ht="42.75" customHeight="1" x14ac:dyDescent="0.25">
      <c r="A205" s="159" t="s">
        <v>56</v>
      </c>
      <c r="B205" s="160"/>
      <c r="C205" s="83">
        <v>546398.37</v>
      </c>
      <c r="D205" s="83">
        <v>2645255.5699999998</v>
      </c>
      <c r="E205" s="83">
        <v>0</v>
      </c>
      <c r="F205" s="31" t="s">
        <v>914</v>
      </c>
      <c r="G205" s="234" t="s">
        <v>915</v>
      </c>
      <c r="H205" s="234"/>
      <c r="I205" s="234"/>
    </row>
    <row r="206" spans="1:9" ht="31.5" customHeight="1" x14ac:dyDescent="0.25">
      <c r="A206" s="159" t="s">
        <v>57</v>
      </c>
      <c r="B206" s="160"/>
      <c r="C206" s="83">
        <v>38.25</v>
      </c>
      <c r="D206" s="83">
        <v>0</v>
      </c>
      <c r="E206" s="83">
        <v>0</v>
      </c>
      <c r="F206" s="31" t="s">
        <v>905</v>
      </c>
      <c r="G206" s="231" t="s">
        <v>916</v>
      </c>
      <c r="H206" s="232"/>
      <c r="I206" s="233"/>
    </row>
    <row r="207" spans="1:9" ht="50.25" customHeight="1" x14ac:dyDescent="0.25">
      <c r="A207" s="159" t="s">
        <v>58</v>
      </c>
      <c r="B207" s="160"/>
      <c r="C207" s="83">
        <v>0</v>
      </c>
      <c r="D207" s="83">
        <v>13219484.460000001</v>
      </c>
      <c r="E207" s="83">
        <v>0</v>
      </c>
      <c r="F207" s="31" t="s">
        <v>903</v>
      </c>
      <c r="G207" s="231" t="s">
        <v>917</v>
      </c>
      <c r="H207" s="232"/>
      <c r="I207" s="233"/>
    </row>
    <row r="208" spans="1:9" ht="31.5" customHeight="1" x14ac:dyDescent="0.25">
      <c r="A208" s="159" t="s">
        <v>59</v>
      </c>
      <c r="B208" s="160"/>
      <c r="C208" s="83">
        <v>0</v>
      </c>
      <c r="D208" s="83">
        <v>0</v>
      </c>
      <c r="E208" s="83">
        <v>0</v>
      </c>
      <c r="F208" s="93" t="s">
        <v>800</v>
      </c>
      <c r="G208" s="222" t="s">
        <v>800</v>
      </c>
      <c r="H208" s="222"/>
      <c r="I208" s="222"/>
    </row>
    <row r="209" spans="1:9" ht="32.25" customHeight="1" x14ac:dyDescent="0.25">
      <c r="A209" s="159" t="s">
        <v>60</v>
      </c>
      <c r="B209" s="160"/>
      <c r="C209" s="83">
        <v>0</v>
      </c>
      <c r="D209" s="83">
        <v>0</v>
      </c>
      <c r="E209" s="83">
        <v>0</v>
      </c>
      <c r="F209" s="93" t="s">
        <v>800</v>
      </c>
      <c r="G209" s="222" t="s">
        <v>800</v>
      </c>
      <c r="H209" s="222"/>
      <c r="I209" s="222"/>
    </row>
    <row r="210" spans="1:9" ht="30.75" customHeight="1" x14ac:dyDescent="0.25">
      <c r="A210" s="159" t="s">
        <v>61</v>
      </c>
      <c r="B210" s="160"/>
      <c r="C210" s="83">
        <v>0</v>
      </c>
      <c r="D210" s="83">
        <v>0</v>
      </c>
      <c r="E210" s="83">
        <v>0</v>
      </c>
      <c r="F210" s="93" t="s">
        <v>800</v>
      </c>
      <c r="G210" s="222" t="s">
        <v>800</v>
      </c>
      <c r="H210" s="222"/>
      <c r="I210" s="222"/>
    </row>
    <row r="211" spans="1:9" ht="67.5" customHeight="1" x14ac:dyDescent="0.25">
      <c r="A211" s="159" t="s">
        <v>62</v>
      </c>
      <c r="B211" s="160"/>
      <c r="C211" s="83">
        <v>50993.1</v>
      </c>
      <c r="D211" s="83">
        <v>91423.63</v>
      </c>
      <c r="E211" s="83">
        <v>0</v>
      </c>
      <c r="F211" s="31" t="s">
        <v>918</v>
      </c>
      <c r="G211" s="231" t="s">
        <v>919</v>
      </c>
      <c r="H211" s="232"/>
      <c r="I211" s="233"/>
    </row>
    <row r="212" spans="1:9" ht="57" customHeight="1" x14ac:dyDescent="0.25">
      <c r="A212" s="159" t="s">
        <v>63</v>
      </c>
      <c r="B212" s="160"/>
      <c r="C212" s="83">
        <v>23838.49</v>
      </c>
      <c r="D212" s="83">
        <v>23.26</v>
      </c>
      <c r="E212" s="83">
        <v>0</v>
      </c>
      <c r="F212" s="31" t="s">
        <v>920</v>
      </c>
      <c r="G212" s="231" t="s">
        <v>921</v>
      </c>
      <c r="H212" s="232"/>
      <c r="I212" s="233"/>
    </row>
    <row r="213" spans="1:9" ht="42.75" customHeight="1" x14ac:dyDescent="0.25">
      <c r="A213" s="159" t="s">
        <v>64</v>
      </c>
      <c r="B213" s="160"/>
      <c r="C213" s="83">
        <v>43018.5</v>
      </c>
      <c r="D213" s="83">
        <v>60100</v>
      </c>
      <c r="E213" s="83">
        <v>0</v>
      </c>
      <c r="F213" s="31" t="s">
        <v>922</v>
      </c>
      <c r="G213" s="231" t="s">
        <v>923</v>
      </c>
      <c r="H213" s="232"/>
      <c r="I213" s="233"/>
    </row>
    <row r="214" spans="1:9" ht="15.75" x14ac:dyDescent="0.25">
      <c r="A214" s="159" t="s">
        <v>65</v>
      </c>
      <c r="B214" s="160"/>
      <c r="C214" s="83">
        <v>0</v>
      </c>
      <c r="D214" s="83">
        <v>0</v>
      </c>
      <c r="E214" s="83">
        <v>0</v>
      </c>
      <c r="F214" s="93" t="s">
        <v>800</v>
      </c>
      <c r="G214" s="222" t="s">
        <v>800</v>
      </c>
      <c r="H214" s="222"/>
      <c r="I214" s="222"/>
    </row>
    <row r="215" spans="1:9" ht="15.75" x14ac:dyDescent="0.25">
      <c r="A215" s="159" t="s">
        <v>66</v>
      </c>
      <c r="B215" s="160"/>
      <c r="C215" s="83">
        <v>0</v>
      </c>
      <c r="D215" s="83">
        <v>0</v>
      </c>
      <c r="E215" s="83">
        <v>0</v>
      </c>
      <c r="F215" s="93" t="s">
        <v>800</v>
      </c>
      <c r="G215" s="222" t="s">
        <v>800</v>
      </c>
      <c r="H215" s="222"/>
      <c r="I215" s="222"/>
    </row>
    <row r="216" spans="1:9" ht="53.25" customHeight="1" x14ac:dyDescent="0.25">
      <c r="A216" s="159" t="s">
        <v>67</v>
      </c>
      <c r="B216" s="160"/>
      <c r="C216" s="83">
        <v>0</v>
      </c>
      <c r="D216" s="83">
        <v>363073.53</v>
      </c>
      <c r="E216" s="83">
        <v>0</v>
      </c>
      <c r="F216" s="31" t="s">
        <v>903</v>
      </c>
      <c r="G216" s="231" t="s">
        <v>924</v>
      </c>
      <c r="H216" s="232"/>
      <c r="I216" s="233"/>
    </row>
    <row r="217" spans="1:9" ht="46.5" customHeight="1" x14ac:dyDescent="0.25">
      <c r="A217" s="159" t="s">
        <v>68</v>
      </c>
      <c r="B217" s="160"/>
      <c r="C217" s="83">
        <f>SUM(C219:C232)</f>
        <v>4347515.9400000004</v>
      </c>
      <c r="D217" s="83">
        <f>SUM(D219:D232)</f>
        <v>6613793.6399999997</v>
      </c>
      <c r="E217" s="83">
        <v>0</v>
      </c>
      <c r="F217" s="31" t="s">
        <v>1022</v>
      </c>
      <c r="G217" s="222" t="s">
        <v>800</v>
      </c>
      <c r="H217" s="222"/>
      <c r="I217" s="222"/>
    </row>
    <row r="218" spans="1:9" ht="45.75" customHeight="1" x14ac:dyDescent="0.25">
      <c r="A218" s="159" t="s">
        <v>25</v>
      </c>
      <c r="B218" s="160"/>
      <c r="C218" s="83">
        <v>0</v>
      </c>
      <c r="D218" s="83">
        <v>0</v>
      </c>
      <c r="E218" s="83">
        <v>0</v>
      </c>
      <c r="F218" s="93" t="s">
        <v>800</v>
      </c>
      <c r="G218" s="222" t="s">
        <v>800</v>
      </c>
      <c r="H218" s="222"/>
      <c r="I218" s="222"/>
    </row>
    <row r="219" spans="1:9" ht="38.25" customHeight="1" x14ac:dyDescent="0.25">
      <c r="A219" s="159" t="s">
        <v>69</v>
      </c>
      <c r="B219" s="160"/>
      <c r="C219" s="83">
        <v>2839190.86</v>
      </c>
      <c r="D219" s="83">
        <v>2748311.8</v>
      </c>
      <c r="E219" s="83">
        <v>0</v>
      </c>
      <c r="F219" s="31" t="s">
        <v>925</v>
      </c>
      <c r="G219" s="231" t="s">
        <v>911</v>
      </c>
      <c r="H219" s="232"/>
      <c r="I219" s="233"/>
    </row>
    <row r="220" spans="1:9" ht="39" customHeight="1" x14ac:dyDescent="0.25">
      <c r="A220" s="159" t="s">
        <v>70</v>
      </c>
      <c r="B220" s="160"/>
      <c r="C220" s="83">
        <v>0</v>
      </c>
      <c r="D220" s="83">
        <v>0</v>
      </c>
      <c r="E220" s="83">
        <v>0</v>
      </c>
      <c r="F220" s="93" t="s">
        <v>800</v>
      </c>
      <c r="G220" s="234" t="s">
        <v>913</v>
      </c>
      <c r="H220" s="234"/>
      <c r="I220" s="234"/>
    </row>
    <row r="221" spans="1:9" ht="46.5" customHeight="1" x14ac:dyDescent="0.25">
      <c r="A221" s="159" t="s">
        <v>71</v>
      </c>
      <c r="B221" s="160"/>
      <c r="C221" s="83">
        <v>966596.1</v>
      </c>
      <c r="D221" s="83">
        <v>1084535.2</v>
      </c>
      <c r="E221" s="83">
        <v>0</v>
      </c>
      <c r="F221" s="31" t="s">
        <v>1023</v>
      </c>
      <c r="G221" s="234" t="s">
        <v>915</v>
      </c>
      <c r="H221" s="234"/>
      <c r="I221" s="234"/>
    </row>
    <row r="222" spans="1:9" ht="32.25" customHeight="1" x14ac:dyDescent="0.25">
      <c r="A222" s="159" t="s">
        <v>72</v>
      </c>
      <c r="B222" s="160"/>
      <c r="C222" s="83">
        <v>0</v>
      </c>
      <c r="D222" s="83">
        <v>0</v>
      </c>
      <c r="E222" s="83">
        <v>0</v>
      </c>
      <c r="F222" s="93" t="s">
        <v>800</v>
      </c>
      <c r="G222" s="222" t="s">
        <v>800</v>
      </c>
      <c r="H222" s="222"/>
      <c r="I222" s="222"/>
    </row>
    <row r="223" spans="1:9" ht="15.75" x14ac:dyDescent="0.25">
      <c r="A223" s="159" t="s">
        <v>73</v>
      </c>
      <c r="B223" s="160"/>
      <c r="C223" s="83">
        <v>0</v>
      </c>
      <c r="D223" s="83">
        <v>0</v>
      </c>
      <c r="E223" s="83">
        <v>0</v>
      </c>
      <c r="F223" s="93" t="s">
        <v>800</v>
      </c>
      <c r="G223" s="222" t="s">
        <v>800</v>
      </c>
      <c r="H223" s="222"/>
      <c r="I223" s="222"/>
    </row>
    <row r="224" spans="1:9" ht="31.5" customHeight="1" x14ac:dyDescent="0.25">
      <c r="A224" s="159" t="s">
        <v>74</v>
      </c>
      <c r="B224" s="160"/>
      <c r="C224" s="83">
        <v>0</v>
      </c>
      <c r="D224" s="83">
        <v>0</v>
      </c>
      <c r="E224" s="83">
        <v>0</v>
      </c>
      <c r="F224" s="93" t="s">
        <v>800</v>
      </c>
      <c r="G224" s="222" t="s">
        <v>800</v>
      </c>
      <c r="H224" s="222"/>
      <c r="I224" s="222"/>
    </row>
    <row r="225" spans="1:9" ht="33" customHeight="1" x14ac:dyDescent="0.25">
      <c r="A225" s="159" t="s">
        <v>75</v>
      </c>
      <c r="B225" s="160"/>
      <c r="C225" s="83">
        <v>0</v>
      </c>
      <c r="D225" s="83">
        <v>0</v>
      </c>
      <c r="E225" s="83">
        <v>0</v>
      </c>
      <c r="F225" s="93" t="s">
        <v>800</v>
      </c>
      <c r="G225" s="222" t="s">
        <v>800</v>
      </c>
      <c r="H225" s="222"/>
      <c r="I225" s="222"/>
    </row>
    <row r="226" spans="1:9" ht="66.75" customHeight="1" x14ac:dyDescent="0.25">
      <c r="A226" s="159" t="s">
        <v>76</v>
      </c>
      <c r="B226" s="160"/>
      <c r="C226" s="83">
        <v>254307.68</v>
      </c>
      <c r="D226" s="83">
        <v>6613.95</v>
      </c>
      <c r="E226" s="83">
        <v>0</v>
      </c>
      <c r="F226" s="31" t="s">
        <v>926</v>
      </c>
      <c r="G226" s="231" t="s">
        <v>927</v>
      </c>
      <c r="H226" s="232"/>
      <c r="I226" s="233"/>
    </row>
    <row r="227" spans="1:9" ht="59.25" customHeight="1" x14ac:dyDescent="0.25">
      <c r="A227" s="159" t="s">
        <v>77</v>
      </c>
      <c r="B227" s="160"/>
      <c r="C227" s="83">
        <v>109077.94</v>
      </c>
      <c r="D227" s="83">
        <v>122889.96</v>
      </c>
      <c r="E227" s="83">
        <v>0</v>
      </c>
      <c r="F227" s="31" t="s">
        <v>928</v>
      </c>
      <c r="G227" s="231" t="s">
        <v>929</v>
      </c>
      <c r="H227" s="232"/>
      <c r="I227" s="233"/>
    </row>
    <row r="228" spans="1:9" ht="59.25" customHeight="1" x14ac:dyDescent="0.25">
      <c r="A228" s="159" t="s">
        <v>78</v>
      </c>
      <c r="B228" s="160"/>
      <c r="C228" s="83">
        <v>22967.91</v>
      </c>
      <c r="D228" s="83">
        <v>50000.01</v>
      </c>
      <c r="E228" s="83">
        <v>0</v>
      </c>
      <c r="F228" s="31" t="s">
        <v>930</v>
      </c>
      <c r="G228" s="231" t="s">
        <v>921</v>
      </c>
      <c r="H228" s="232"/>
      <c r="I228" s="233"/>
    </row>
    <row r="229" spans="1:9" ht="73.5" customHeight="1" x14ac:dyDescent="0.25">
      <c r="A229" s="159" t="s">
        <v>79</v>
      </c>
      <c r="B229" s="160"/>
      <c r="C229" s="83">
        <v>43520</v>
      </c>
      <c r="D229" s="83">
        <v>82100</v>
      </c>
      <c r="E229" s="83">
        <v>0</v>
      </c>
      <c r="F229" s="31" t="s">
        <v>931</v>
      </c>
      <c r="G229" s="231" t="s">
        <v>932</v>
      </c>
      <c r="H229" s="232"/>
      <c r="I229" s="233"/>
    </row>
    <row r="230" spans="1:9" ht="49.5" customHeight="1" x14ac:dyDescent="0.25">
      <c r="A230" s="159" t="s">
        <v>80</v>
      </c>
      <c r="B230" s="160"/>
      <c r="C230" s="83">
        <v>0</v>
      </c>
      <c r="D230" s="83">
        <v>2443529.85</v>
      </c>
      <c r="E230" s="83">
        <v>0</v>
      </c>
      <c r="F230" s="31" t="s">
        <v>903</v>
      </c>
      <c r="G230" s="231" t="s">
        <v>933</v>
      </c>
      <c r="H230" s="232"/>
      <c r="I230" s="233"/>
    </row>
    <row r="231" spans="1:9" ht="63" customHeight="1" x14ac:dyDescent="0.25">
      <c r="A231" s="159" t="s">
        <v>81</v>
      </c>
      <c r="B231" s="160"/>
      <c r="C231" s="83">
        <v>0</v>
      </c>
      <c r="D231" s="83">
        <v>0</v>
      </c>
      <c r="E231" s="83">
        <v>0</v>
      </c>
      <c r="F231" s="93" t="s">
        <v>800</v>
      </c>
      <c r="G231" s="222" t="s">
        <v>800</v>
      </c>
      <c r="H231" s="222"/>
      <c r="I231" s="222"/>
    </row>
    <row r="232" spans="1:9" ht="56.25" customHeight="1" x14ac:dyDescent="0.25">
      <c r="A232" s="159" t="s">
        <v>82</v>
      </c>
      <c r="B232" s="160"/>
      <c r="C232" s="83">
        <v>111855.45</v>
      </c>
      <c r="D232" s="83">
        <v>75812.87</v>
      </c>
      <c r="E232" s="83">
        <v>0</v>
      </c>
      <c r="F232" s="93">
        <v>-0.32219999999999999</v>
      </c>
      <c r="G232" s="231" t="s">
        <v>934</v>
      </c>
      <c r="H232" s="232"/>
      <c r="I232" s="233"/>
    </row>
    <row r="233" spans="1:9" ht="48" customHeight="1" x14ac:dyDescent="0.25">
      <c r="A233" s="159" t="s">
        <v>83</v>
      </c>
      <c r="B233" s="160"/>
      <c r="C233" s="83">
        <v>81979037.5</v>
      </c>
      <c r="D233" s="83">
        <f>SUM(D235:D248)</f>
        <v>142971277.35999998</v>
      </c>
      <c r="E233" s="83">
        <f>SUM(E235:E248)</f>
        <v>0</v>
      </c>
      <c r="F233" s="31" t="s">
        <v>1024</v>
      </c>
      <c r="G233" s="222" t="s">
        <v>800</v>
      </c>
      <c r="H233" s="222"/>
      <c r="I233" s="222"/>
    </row>
    <row r="234" spans="1:9" ht="36.75" customHeight="1" x14ac:dyDescent="0.25">
      <c r="A234" s="159" t="s">
        <v>25</v>
      </c>
      <c r="B234" s="160"/>
      <c r="C234" s="83">
        <v>0</v>
      </c>
      <c r="D234" s="83">
        <v>0</v>
      </c>
      <c r="E234" s="83">
        <v>0</v>
      </c>
      <c r="F234" s="93" t="s">
        <v>800</v>
      </c>
      <c r="G234" s="222" t="s">
        <v>800</v>
      </c>
      <c r="H234" s="222"/>
      <c r="I234" s="222"/>
    </row>
    <row r="235" spans="1:9" ht="45" customHeight="1" x14ac:dyDescent="0.25">
      <c r="A235" s="159" t="s">
        <v>84</v>
      </c>
      <c r="B235" s="160"/>
      <c r="C235" s="83">
        <v>36822826.960000001</v>
      </c>
      <c r="D235" s="83">
        <v>44288104.009999998</v>
      </c>
      <c r="E235" s="83">
        <v>0</v>
      </c>
      <c r="F235" s="31" t="s">
        <v>1025</v>
      </c>
      <c r="G235" s="231" t="s">
        <v>911</v>
      </c>
      <c r="H235" s="232"/>
      <c r="I235" s="233"/>
    </row>
    <row r="236" spans="1:9" ht="48" customHeight="1" x14ac:dyDescent="0.25">
      <c r="A236" s="159" t="s">
        <v>85</v>
      </c>
      <c r="B236" s="160"/>
      <c r="C236" s="83">
        <v>179945.02</v>
      </c>
      <c r="D236" s="83">
        <v>212224.23</v>
      </c>
      <c r="E236" s="83">
        <v>0</v>
      </c>
      <c r="F236" s="31" t="s">
        <v>935</v>
      </c>
      <c r="G236" s="231" t="s">
        <v>913</v>
      </c>
      <c r="H236" s="232"/>
      <c r="I236" s="233"/>
    </row>
    <row r="237" spans="1:9" ht="45.75" customHeight="1" x14ac:dyDescent="0.25">
      <c r="A237" s="159" t="s">
        <v>86</v>
      </c>
      <c r="B237" s="160"/>
      <c r="C237" s="83">
        <v>15271180.4</v>
      </c>
      <c r="D237" s="83">
        <v>20810525.649999999</v>
      </c>
      <c r="E237" s="83">
        <v>0</v>
      </c>
      <c r="F237" s="31" t="s">
        <v>936</v>
      </c>
      <c r="G237" s="231" t="s">
        <v>915</v>
      </c>
      <c r="H237" s="232"/>
      <c r="I237" s="233"/>
    </row>
    <row r="238" spans="1:9" ht="38.25" customHeight="1" x14ac:dyDescent="0.25">
      <c r="A238" s="159" t="s">
        <v>87</v>
      </c>
      <c r="B238" s="160"/>
      <c r="C238" s="83">
        <v>184848.82</v>
      </c>
      <c r="D238" s="83">
        <v>24649.360000000001</v>
      </c>
      <c r="E238" s="83">
        <v>0</v>
      </c>
      <c r="F238" s="31" t="s">
        <v>937</v>
      </c>
      <c r="G238" s="231" t="s">
        <v>938</v>
      </c>
      <c r="H238" s="232"/>
      <c r="I238" s="233"/>
    </row>
    <row r="239" spans="1:9" ht="15.75" x14ac:dyDescent="0.25">
      <c r="A239" s="159" t="s">
        <v>88</v>
      </c>
      <c r="B239" s="160"/>
      <c r="C239" s="83">
        <v>0</v>
      </c>
      <c r="D239" s="83">
        <v>0</v>
      </c>
      <c r="E239" s="83">
        <v>0</v>
      </c>
      <c r="F239" s="93" t="s">
        <v>800</v>
      </c>
      <c r="G239" s="222" t="s">
        <v>800</v>
      </c>
      <c r="H239" s="222"/>
      <c r="I239" s="222"/>
    </row>
    <row r="240" spans="1:9" ht="69.75" customHeight="1" x14ac:dyDescent="0.25">
      <c r="A240" s="159" t="s">
        <v>89</v>
      </c>
      <c r="B240" s="160"/>
      <c r="C240" s="83">
        <v>7044371.6399999997</v>
      </c>
      <c r="D240" s="83">
        <v>8447152.0500000007</v>
      </c>
      <c r="E240" s="83">
        <v>0</v>
      </c>
      <c r="F240" s="31" t="s">
        <v>939</v>
      </c>
      <c r="G240" s="231" t="s">
        <v>940</v>
      </c>
      <c r="H240" s="232"/>
      <c r="I240" s="233"/>
    </row>
    <row r="241" spans="1:9" ht="30" customHeight="1" x14ac:dyDescent="0.25">
      <c r="A241" s="159" t="s">
        <v>90</v>
      </c>
      <c r="B241" s="160"/>
      <c r="C241" s="83">
        <v>0</v>
      </c>
      <c r="D241" s="83">
        <v>0</v>
      </c>
      <c r="E241" s="83">
        <v>0</v>
      </c>
      <c r="F241" s="93" t="s">
        <v>800</v>
      </c>
      <c r="G241" s="222" t="s">
        <v>800</v>
      </c>
      <c r="H241" s="222"/>
      <c r="I241" s="222"/>
    </row>
    <row r="242" spans="1:9" ht="126" customHeight="1" x14ac:dyDescent="0.25">
      <c r="A242" s="159" t="s">
        <v>91</v>
      </c>
      <c r="B242" s="160"/>
      <c r="C242" s="83">
        <v>4108870.96</v>
      </c>
      <c r="D242" s="83">
        <v>14435423.18</v>
      </c>
      <c r="E242" s="83">
        <v>0</v>
      </c>
      <c r="F242" s="31" t="s">
        <v>1026</v>
      </c>
      <c r="G242" s="231" t="s">
        <v>941</v>
      </c>
      <c r="H242" s="232"/>
      <c r="I242" s="233"/>
    </row>
    <row r="243" spans="1:9" ht="136.5" customHeight="1" x14ac:dyDescent="0.25">
      <c r="A243" s="159" t="s">
        <v>92</v>
      </c>
      <c r="B243" s="160"/>
      <c r="C243" s="83">
        <v>3651770.24</v>
      </c>
      <c r="D243" s="83">
        <v>11204534.6</v>
      </c>
      <c r="E243" s="83">
        <v>0</v>
      </c>
      <c r="F243" s="31" t="s">
        <v>942</v>
      </c>
      <c r="G243" s="231" t="s">
        <v>943</v>
      </c>
      <c r="H243" s="232"/>
      <c r="I243" s="233"/>
    </row>
    <row r="244" spans="1:9" ht="54" customHeight="1" x14ac:dyDescent="0.25">
      <c r="A244" s="159" t="s">
        <v>93</v>
      </c>
      <c r="B244" s="160"/>
      <c r="C244" s="83">
        <v>852927.61</v>
      </c>
      <c r="D244" s="83">
        <v>128641.76</v>
      </c>
      <c r="E244" s="83">
        <v>0</v>
      </c>
      <c r="F244" s="31" t="s">
        <v>944</v>
      </c>
      <c r="G244" s="231" t="s">
        <v>921</v>
      </c>
      <c r="H244" s="232"/>
      <c r="I244" s="233"/>
    </row>
    <row r="245" spans="1:9" ht="60" customHeight="1" x14ac:dyDescent="0.25">
      <c r="A245" s="159" t="s">
        <v>94</v>
      </c>
      <c r="B245" s="160"/>
      <c r="C245" s="83">
        <v>1981291.5</v>
      </c>
      <c r="D245" s="83">
        <v>5414010</v>
      </c>
      <c r="E245" s="83">
        <v>0</v>
      </c>
      <c r="F245" s="31" t="s">
        <v>945</v>
      </c>
      <c r="G245" s="231" t="s">
        <v>946</v>
      </c>
      <c r="H245" s="232"/>
      <c r="I245" s="233"/>
    </row>
    <row r="246" spans="1:9" ht="40.5" customHeight="1" x14ac:dyDescent="0.25">
      <c r="A246" s="159" t="s">
        <v>95</v>
      </c>
      <c r="B246" s="160"/>
      <c r="C246" s="83">
        <v>624237.93999999994</v>
      </c>
      <c r="D246" s="83">
        <v>839946.33</v>
      </c>
      <c r="E246" s="83">
        <v>0</v>
      </c>
      <c r="F246" s="31" t="s">
        <v>1027</v>
      </c>
      <c r="G246" s="231" t="s">
        <v>933</v>
      </c>
      <c r="H246" s="232"/>
      <c r="I246" s="233"/>
    </row>
    <row r="247" spans="1:9" ht="23.25" customHeight="1" x14ac:dyDescent="0.25">
      <c r="A247" s="159" t="s">
        <v>96</v>
      </c>
      <c r="B247" s="160"/>
      <c r="C247" s="83">
        <v>0</v>
      </c>
      <c r="D247" s="83">
        <v>0</v>
      </c>
      <c r="E247" s="83">
        <v>0</v>
      </c>
      <c r="F247" s="93" t="s">
        <v>800</v>
      </c>
      <c r="G247" s="222" t="s">
        <v>800</v>
      </c>
      <c r="H247" s="222"/>
      <c r="I247" s="222"/>
    </row>
    <row r="248" spans="1:9" ht="54.75" customHeight="1" x14ac:dyDescent="0.25">
      <c r="A248" s="159" t="s">
        <v>97</v>
      </c>
      <c r="B248" s="160"/>
      <c r="C248" s="83">
        <v>11256766.41</v>
      </c>
      <c r="D248" s="83">
        <v>37166066.189999998</v>
      </c>
      <c r="E248" s="83">
        <v>0</v>
      </c>
      <c r="F248" s="31" t="s">
        <v>1028</v>
      </c>
      <c r="G248" s="231" t="s">
        <v>947</v>
      </c>
      <c r="H248" s="232"/>
      <c r="I248" s="233"/>
    </row>
    <row r="249" spans="1:9" ht="46.5" customHeight="1" x14ac:dyDescent="0.25">
      <c r="A249" s="159" t="s">
        <v>98</v>
      </c>
      <c r="B249" s="160"/>
      <c r="C249" s="83">
        <f>SUM(C251:C264)</f>
        <v>1086.0900000000001</v>
      </c>
      <c r="D249" s="83">
        <f>SUM(D251:D264)</f>
        <v>0</v>
      </c>
      <c r="E249" s="83">
        <v>0</v>
      </c>
      <c r="F249" s="31" t="s">
        <v>905</v>
      </c>
      <c r="G249" s="222" t="s">
        <v>800</v>
      </c>
      <c r="H249" s="222"/>
      <c r="I249" s="222"/>
    </row>
    <row r="250" spans="1:9" ht="45.75" customHeight="1" x14ac:dyDescent="0.25">
      <c r="A250" s="159" t="s">
        <v>25</v>
      </c>
      <c r="B250" s="160"/>
      <c r="C250" s="83">
        <v>0</v>
      </c>
      <c r="D250" s="83">
        <v>0</v>
      </c>
      <c r="E250" s="83">
        <v>0</v>
      </c>
      <c r="F250" s="93" t="s">
        <v>800</v>
      </c>
      <c r="G250" s="222" t="s">
        <v>800</v>
      </c>
      <c r="H250" s="222"/>
      <c r="I250" s="222"/>
    </row>
    <row r="251" spans="1:9" ht="39.75" customHeight="1" x14ac:dyDescent="0.25">
      <c r="A251" s="159" t="s">
        <v>99</v>
      </c>
      <c r="B251" s="160"/>
      <c r="C251" s="83">
        <v>314</v>
      </c>
      <c r="D251" s="83">
        <v>0</v>
      </c>
      <c r="E251" s="83">
        <v>0</v>
      </c>
      <c r="F251" s="31" t="s">
        <v>905</v>
      </c>
      <c r="G251" s="231" t="s">
        <v>948</v>
      </c>
      <c r="H251" s="232"/>
      <c r="I251" s="233"/>
    </row>
    <row r="252" spans="1:9" ht="15.75" x14ac:dyDescent="0.25">
      <c r="A252" s="159" t="s">
        <v>100</v>
      </c>
      <c r="B252" s="160"/>
      <c r="C252" s="83">
        <v>0</v>
      </c>
      <c r="D252" s="83">
        <v>0</v>
      </c>
      <c r="E252" s="83">
        <v>0</v>
      </c>
      <c r="F252" s="93" t="s">
        <v>800</v>
      </c>
      <c r="G252" s="222" t="s">
        <v>800</v>
      </c>
      <c r="H252" s="222"/>
      <c r="I252" s="222"/>
    </row>
    <row r="253" spans="1:9" ht="33.75" customHeight="1" x14ac:dyDescent="0.25">
      <c r="A253" s="159" t="s">
        <v>101</v>
      </c>
      <c r="B253" s="160"/>
      <c r="C253" s="83">
        <v>772.09</v>
      </c>
      <c r="D253" s="83">
        <v>0</v>
      </c>
      <c r="E253" s="83">
        <v>0</v>
      </c>
      <c r="F253" s="31" t="s">
        <v>905</v>
      </c>
      <c r="G253" s="231" t="s">
        <v>949</v>
      </c>
      <c r="H253" s="232"/>
      <c r="I253" s="233"/>
    </row>
    <row r="254" spans="1:9" ht="15.75" x14ac:dyDescent="0.25">
      <c r="A254" s="159" t="s">
        <v>102</v>
      </c>
      <c r="B254" s="160"/>
      <c r="C254" s="83">
        <v>0</v>
      </c>
      <c r="D254" s="83">
        <v>0</v>
      </c>
      <c r="E254" s="83">
        <v>0</v>
      </c>
      <c r="F254" s="93" t="s">
        <v>800</v>
      </c>
      <c r="G254" s="222" t="s">
        <v>800</v>
      </c>
      <c r="H254" s="222"/>
      <c r="I254" s="222"/>
    </row>
    <row r="255" spans="1:9" ht="15.75" x14ac:dyDescent="0.25">
      <c r="A255" s="159" t="s">
        <v>103</v>
      </c>
      <c r="B255" s="160"/>
      <c r="C255" s="83">
        <v>0</v>
      </c>
      <c r="D255" s="83">
        <v>0</v>
      </c>
      <c r="E255" s="83">
        <v>0</v>
      </c>
      <c r="F255" s="93" t="s">
        <v>800</v>
      </c>
      <c r="G255" s="222" t="s">
        <v>800</v>
      </c>
      <c r="H255" s="222"/>
      <c r="I255" s="222"/>
    </row>
    <row r="256" spans="1:9" ht="30.75" customHeight="1" x14ac:dyDescent="0.25">
      <c r="A256" s="159" t="s">
        <v>104</v>
      </c>
      <c r="B256" s="160"/>
      <c r="C256" s="83">
        <v>0</v>
      </c>
      <c r="D256" s="83">
        <v>0</v>
      </c>
      <c r="E256" s="83">
        <v>0</v>
      </c>
      <c r="F256" s="93" t="s">
        <v>800</v>
      </c>
      <c r="G256" s="222" t="s">
        <v>800</v>
      </c>
      <c r="H256" s="222"/>
      <c r="I256" s="222"/>
    </row>
    <row r="257" spans="1:12" ht="15.75" x14ac:dyDescent="0.25">
      <c r="A257" s="159" t="s">
        <v>105</v>
      </c>
      <c r="B257" s="160"/>
      <c r="C257" s="83">
        <v>0</v>
      </c>
      <c r="D257" s="83">
        <v>0</v>
      </c>
      <c r="E257" s="83">
        <v>0</v>
      </c>
      <c r="F257" s="93" t="s">
        <v>800</v>
      </c>
      <c r="G257" s="222" t="s">
        <v>800</v>
      </c>
      <c r="H257" s="222"/>
      <c r="I257" s="222"/>
    </row>
    <row r="258" spans="1:12" ht="32.25" customHeight="1" x14ac:dyDescent="0.25">
      <c r="A258" s="159" t="s">
        <v>106</v>
      </c>
      <c r="B258" s="160"/>
      <c r="C258" s="83">
        <v>0</v>
      </c>
      <c r="D258" s="83">
        <v>0</v>
      </c>
      <c r="E258" s="83">
        <v>0</v>
      </c>
      <c r="F258" s="93" t="s">
        <v>800</v>
      </c>
      <c r="G258" s="222" t="s">
        <v>800</v>
      </c>
      <c r="H258" s="222"/>
      <c r="I258" s="222"/>
    </row>
    <row r="259" spans="1:12" ht="15.75" x14ac:dyDescent="0.25">
      <c r="A259" s="159" t="s">
        <v>107</v>
      </c>
      <c r="B259" s="160"/>
      <c r="C259" s="83">
        <v>0</v>
      </c>
      <c r="D259" s="83">
        <v>0</v>
      </c>
      <c r="E259" s="83">
        <v>0</v>
      </c>
      <c r="F259" s="93" t="s">
        <v>800</v>
      </c>
      <c r="G259" s="222" t="s">
        <v>800</v>
      </c>
      <c r="H259" s="222"/>
      <c r="I259" s="222"/>
    </row>
    <row r="260" spans="1:12" ht="15.75" x14ac:dyDescent="0.25">
      <c r="A260" s="159" t="s">
        <v>108</v>
      </c>
      <c r="B260" s="160"/>
      <c r="C260" s="83">
        <v>0</v>
      </c>
      <c r="D260" s="83">
        <v>0</v>
      </c>
      <c r="E260" s="83">
        <v>0</v>
      </c>
      <c r="F260" s="93" t="s">
        <v>800</v>
      </c>
      <c r="G260" s="222" t="s">
        <v>800</v>
      </c>
      <c r="H260" s="222"/>
      <c r="I260" s="222"/>
    </row>
    <row r="261" spans="1:12" ht="15.75" x14ac:dyDescent="0.25">
      <c r="A261" s="159" t="s">
        <v>109</v>
      </c>
      <c r="B261" s="160"/>
      <c r="C261" s="83">
        <v>0</v>
      </c>
      <c r="D261" s="83">
        <v>0</v>
      </c>
      <c r="E261" s="83">
        <v>0</v>
      </c>
      <c r="F261" s="93" t="s">
        <v>800</v>
      </c>
      <c r="G261" s="222" t="s">
        <v>800</v>
      </c>
      <c r="H261" s="222"/>
      <c r="I261" s="222"/>
    </row>
    <row r="262" spans="1:12" ht="15.75" x14ac:dyDescent="0.25">
      <c r="A262" s="159" t="s">
        <v>110</v>
      </c>
      <c r="B262" s="160"/>
      <c r="C262" s="83">
        <v>0</v>
      </c>
      <c r="D262" s="83">
        <v>0</v>
      </c>
      <c r="E262" s="83">
        <v>0</v>
      </c>
      <c r="F262" s="93" t="s">
        <v>800</v>
      </c>
      <c r="G262" s="222" t="s">
        <v>800</v>
      </c>
      <c r="H262" s="222"/>
      <c r="I262" s="222"/>
    </row>
    <row r="263" spans="1:12" ht="15.75" x14ac:dyDescent="0.25">
      <c r="A263" s="159" t="s">
        <v>111</v>
      </c>
      <c r="B263" s="160"/>
      <c r="C263" s="83">
        <v>0</v>
      </c>
      <c r="D263" s="83">
        <v>0</v>
      </c>
      <c r="E263" s="83">
        <v>0</v>
      </c>
      <c r="F263" s="93" t="s">
        <v>800</v>
      </c>
      <c r="G263" s="222" t="s">
        <v>800</v>
      </c>
      <c r="H263" s="222"/>
      <c r="I263" s="222"/>
    </row>
    <row r="264" spans="1:12" ht="15.75" x14ac:dyDescent="0.25">
      <c r="A264" s="159" t="s">
        <v>112</v>
      </c>
      <c r="B264" s="160"/>
      <c r="C264" s="83">
        <v>0</v>
      </c>
      <c r="D264" s="83">
        <v>0</v>
      </c>
      <c r="E264" s="83">
        <v>0</v>
      </c>
      <c r="F264" s="93" t="s">
        <v>800</v>
      </c>
      <c r="G264" s="222" t="s">
        <v>800</v>
      </c>
      <c r="H264" s="222"/>
      <c r="I264" s="222"/>
    </row>
    <row r="265" spans="1:12" ht="18.75" x14ac:dyDescent="0.3">
      <c r="A265" s="2"/>
      <c r="B265" s="2"/>
    </row>
    <row r="266" spans="1:12" ht="18.75" x14ac:dyDescent="0.3">
      <c r="A266" s="182" t="s">
        <v>337</v>
      </c>
      <c r="B266" s="182"/>
      <c r="C266" s="182"/>
      <c r="D266" s="182"/>
      <c r="E266" s="182"/>
      <c r="F266" s="182"/>
      <c r="G266" s="182"/>
      <c r="H266" s="182"/>
      <c r="I266" s="182"/>
    </row>
    <row r="267" spans="1:12" ht="15.75" x14ac:dyDescent="0.25">
      <c r="A267" s="227" t="s">
        <v>42</v>
      </c>
      <c r="B267" s="228"/>
      <c r="C267" s="223" t="s">
        <v>230</v>
      </c>
      <c r="D267" s="224"/>
      <c r="E267" s="224"/>
      <c r="F267" s="224"/>
      <c r="G267" s="225" t="s">
        <v>117</v>
      </c>
      <c r="H267" s="225" t="s">
        <v>333</v>
      </c>
      <c r="I267" s="225" t="s">
        <v>305</v>
      </c>
      <c r="J267" s="181" t="s">
        <v>118</v>
      </c>
      <c r="K267" s="181"/>
      <c r="L267" s="181"/>
    </row>
    <row r="268" spans="1:12" ht="31.5" x14ac:dyDescent="0.25">
      <c r="A268" s="229"/>
      <c r="B268" s="230"/>
      <c r="C268" s="48" t="s">
        <v>229</v>
      </c>
      <c r="D268" s="49" t="s">
        <v>231</v>
      </c>
      <c r="E268" s="72" t="s">
        <v>232</v>
      </c>
      <c r="F268" s="72" t="s">
        <v>233</v>
      </c>
      <c r="G268" s="226"/>
      <c r="H268" s="226"/>
      <c r="I268" s="226"/>
      <c r="J268" s="181"/>
      <c r="K268" s="181"/>
      <c r="L268" s="181"/>
    </row>
    <row r="269" spans="1:12" ht="15.75" x14ac:dyDescent="0.25">
      <c r="A269" s="150">
        <v>1</v>
      </c>
      <c r="B269" s="211"/>
      <c r="C269" s="73">
        <v>2</v>
      </c>
      <c r="D269" s="73">
        <v>3</v>
      </c>
      <c r="E269" s="73">
        <v>4</v>
      </c>
      <c r="F269" s="73">
        <v>5</v>
      </c>
      <c r="G269" s="73">
        <v>6</v>
      </c>
      <c r="H269" s="73">
        <v>7</v>
      </c>
      <c r="I269" s="73">
        <v>8</v>
      </c>
      <c r="J269" s="172">
        <v>9</v>
      </c>
      <c r="K269" s="172"/>
      <c r="L269" s="172"/>
    </row>
    <row r="270" spans="1:12" ht="15.75" x14ac:dyDescent="0.25">
      <c r="A270" s="177" t="s">
        <v>119</v>
      </c>
      <c r="B270" s="177"/>
      <c r="C270" s="177"/>
      <c r="D270" s="177"/>
      <c r="E270" s="177"/>
      <c r="F270" s="177"/>
      <c r="G270" s="177"/>
      <c r="H270" s="177"/>
      <c r="I270" s="177"/>
      <c r="J270" s="172"/>
      <c r="K270" s="172"/>
      <c r="L270" s="172"/>
    </row>
    <row r="271" spans="1:12" ht="29.25" customHeight="1" x14ac:dyDescent="0.25">
      <c r="A271" s="159" t="s">
        <v>120</v>
      </c>
      <c r="B271" s="160"/>
      <c r="C271" s="73" t="s">
        <v>121</v>
      </c>
      <c r="D271" s="73" t="s">
        <v>121</v>
      </c>
      <c r="E271" s="73" t="s">
        <v>121</v>
      </c>
      <c r="F271" s="73">
        <v>510</v>
      </c>
      <c r="G271" s="77">
        <v>39203790.969999999</v>
      </c>
      <c r="H271" s="77">
        <v>39203790.969999999</v>
      </c>
      <c r="I271" s="78">
        <f>H271/G271</f>
        <v>1</v>
      </c>
      <c r="J271" s="172"/>
      <c r="K271" s="172"/>
      <c r="L271" s="172"/>
    </row>
    <row r="272" spans="1:12" ht="20.25" customHeight="1" x14ac:dyDescent="0.25">
      <c r="A272" s="159" t="s">
        <v>122</v>
      </c>
      <c r="B272" s="160"/>
      <c r="C272" s="73" t="s">
        <v>121</v>
      </c>
      <c r="D272" s="73" t="s">
        <v>121</v>
      </c>
      <c r="E272" s="73" t="s">
        <v>121</v>
      </c>
      <c r="F272" s="73" t="s">
        <v>121</v>
      </c>
      <c r="G272" s="77">
        <v>254278736.93000001</v>
      </c>
      <c r="H272" s="77">
        <v>254278736.93000001</v>
      </c>
      <c r="I272" s="78">
        <f t="shared" ref="I272:I319" si="4">H272/G272</f>
        <v>1</v>
      </c>
      <c r="J272" s="181"/>
      <c r="K272" s="181"/>
      <c r="L272" s="181"/>
    </row>
    <row r="273" spans="1:12" ht="21.75" customHeight="1" x14ac:dyDescent="0.25">
      <c r="A273" s="159" t="s">
        <v>322</v>
      </c>
      <c r="B273" s="160"/>
      <c r="C273" s="73" t="s">
        <v>121</v>
      </c>
      <c r="D273" s="73" t="s">
        <v>121</v>
      </c>
      <c r="E273" s="73" t="s">
        <v>121</v>
      </c>
      <c r="F273" s="73">
        <v>510</v>
      </c>
      <c r="G273" s="77"/>
      <c r="H273" s="77"/>
      <c r="I273" s="78"/>
      <c r="J273" s="181"/>
      <c r="K273" s="181"/>
      <c r="L273" s="181"/>
    </row>
    <row r="274" spans="1:12" ht="36" customHeight="1" x14ac:dyDescent="0.25">
      <c r="A274" s="159" t="s">
        <v>123</v>
      </c>
      <c r="B274" s="160"/>
      <c r="C274" s="73" t="s">
        <v>121</v>
      </c>
      <c r="D274" s="73" t="s">
        <v>121</v>
      </c>
      <c r="E274" s="73" t="s">
        <v>121</v>
      </c>
      <c r="F274" s="73" t="s">
        <v>121</v>
      </c>
      <c r="G274" s="77">
        <v>293482527.89999998</v>
      </c>
      <c r="H274" s="77">
        <f>H276+H289+H301+H311+H323</f>
        <v>242625998.93000001</v>
      </c>
      <c r="I274" s="78">
        <f t="shared" si="4"/>
        <v>0.82671360597204402</v>
      </c>
      <c r="J274" s="173" t="s">
        <v>844</v>
      </c>
      <c r="K274" s="173"/>
      <c r="L274" s="173"/>
    </row>
    <row r="275" spans="1:12" ht="15.75" x14ac:dyDescent="0.25">
      <c r="A275" s="159" t="s">
        <v>25</v>
      </c>
      <c r="B275" s="160"/>
      <c r="C275" s="6"/>
      <c r="D275" s="6"/>
      <c r="E275" s="18"/>
      <c r="F275" s="19"/>
      <c r="G275" s="77"/>
      <c r="H275" s="77"/>
      <c r="I275" s="78"/>
      <c r="J275" s="172"/>
      <c r="K275" s="172"/>
      <c r="L275" s="172"/>
    </row>
    <row r="276" spans="1:12" ht="36.75" customHeight="1" x14ac:dyDescent="0.25">
      <c r="A276" s="159" t="s">
        <v>234</v>
      </c>
      <c r="B276" s="160"/>
      <c r="C276" s="31" t="s">
        <v>236</v>
      </c>
      <c r="D276" s="79"/>
      <c r="E276" s="18">
        <f>SUM(E278:E280)</f>
        <v>0</v>
      </c>
      <c r="F276" s="31" t="s">
        <v>235</v>
      </c>
      <c r="G276" s="77">
        <v>59878198.799999997</v>
      </c>
      <c r="H276" s="77">
        <f>SUM(H278:H288)</f>
        <v>51333710.899999991</v>
      </c>
      <c r="I276" s="78">
        <f t="shared" si="4"/>
        <v>0.85730218892289045</v>
      </c>
      <c r="J276" s="173" t="s">
        <v>844</v>
      </c>
      <c r="K276" s="173"/>
      <c r="L276" s="173"/>
    </row>
    <row r="277" spans="1:12" ht="15.75" x14ac:dyDescent="0.25">
      <c r="A277" s="159" t="s">
        <v>124</v>
      </c>
      <c r="B277" s="160"/>
      <c r="C277" s="31"/>
      <c r="D277" s="79"/>
      <c r="E277" s="18"/>
      <c r="F277" s="31"/>
      <c r="G277" s="77"/>
      <c r="H277" s="77"/>
      <c r="I277" s="78"/>
      <c r="J277" s="188"/>
      <c r="K277" s="188"/>
      <c r="L277" s="188"/>
    </row>
    <row r="278" spans="1:12" ht="30.75" customHeight="1" x14ac:dyDescent="0.25">
      <c r="A278" s="159" t="s">
        <v>238</v>
      </c>
      <c r="B278" s="160"/>
      <c r="C278" s="31" t="s">
        <v>236</v>
      </c>
      <c r="D278" s="79" t="s">
        <v>845</v>
      </c>
      <c r="E278" s="80" t="s">
        <v>846</v>
      </c>
      <c r="F278" s="31" t="s">
        <v>237</v>
      </c>
      <c r="G278" s="81">
        <v>5779500</v>
      </c>
      <c r="H278" s="81">
        <v>5170439.1500000004</v>
      </c>
      <c r="I278" s="78">
        <f t="shared" si="4"/>
        <v>0.89461703434553164</v>
      </c>
      <c r="J278" s="173" t="s">
        <v>844</v>
      </c>
      <c r="K278" s="173"/>
      <c r="L278" s="173"/>
    </row>
    <row r="279" spans="1:12" ht="30.75" customHeight="1" x14ac:dyDescent="0.25">
      <c r="A279" s="159" t="s">
        <v>238</v>
      </c>
      <c r="B279" s="160"/>
      <c r="C279" s="31" t="s">
        <v>236</v>
      </c>
      <c r="D279" s="79" t="s">
        <v>847</v>
      </c>
      <c r="E279" s="80" t="s">
        <v>846</v>
      </c>
      <c r="F279" s="31" t="s">
        <v>237</v>
      </c>
      <c r="G279" s="81">
        <v>15844200</v>
      </c>
      <c r="H279" s="81">
        <v>15172242.140000001</v>
      </c>
      <c r="I279" s="78">
        <f t="shared" si="4"/>
        <v>0.95758966309438154</v>
      </c>
      <c r="J279" s="173" t="s">
        <v>844</v>
      </c>
      <c r="K279" s="173"/>
      <c r="L279" s="173"/>
    </row>
    <row r="280" spans="1:12" ht="31.5" customHeight="1" x14ac:dyDescent="0.25">
      <c r="A280" s="159" t="s">
        <v>238</v>
      </c>
      <c r="B280" s="160"/>
      <c r="C280" s="31" t="s">
        <v>236</v>
      </c>
      <c r="D280" s="79" t="s">
        <v>848</v>
      </c>
      <c r="E280" s="80" t="s">
        <v>846</v>
      </c>
      <c r="F280" s="31" t="s">
        <v>237</v>
      </c>
      <c r="G280" s="81">
        <v>19887000</v>
      </c>
      <c r="H280" s="81">
        <v>16384434.869999999</v>
      </c>
      <c r="I280" s="78">
        <f t="shared" si="4"/>
        <v>0.82387664655302451</v>
      </c>
      <c r="J280" s="173" t="s">
        <v>844</v>
      </c>
      <c r="K280" s="173"/>
      <c r="L280" s="173"/>
    </row>
    <row r="281" spans="1:12" ht="28.5" customHeight="1" x14ac:dyDescent="0.25">
      <c r="A281" s="159" t="s">
        <v>238</v>
      </c>
      <c r="B281" s="160"/>
      <c r="C281" s="31" t="s">
        <v>236</v>
      </c>
      <c r="D281" s="79" t="s">
        <v>849</v>
      </c>
      <c r="E281" s="80" t="s">
        <v>846</v>
      </c>
      <c r="F281" s="31" t="s">
        <v>237</v>
      </c>
      <c r="G281" s="81">
        <v>4541000</v>
      </c>
      <c r="H281" s="81">
        <v>3912399.88</v>
      </c>
      <c r="I281" s="78">
        <f t="shared" si="4"/>
        <v>0.86157231446817883</v>
      </c>
      <c r="J281" s="173" t="s">
        <v>844</v>
      </c>
      <c r="K281" s="173"/>
      <c r="L281" s="173"/>
    </row>
    <row r="282" spans="1:12" ht="34.5" customHeight="1" x14ac:dyDescent="0.25">
      <c r="A282" s="159" t="s">
        <v>850</v>
      </c>
      <c r="B282" s="160"/>
      <c r="C282" s="31" t="s">
        <v>236</v>
      </c>
      <c r="D282" s="79" t="s">
        <v>847</v>
      </c>
      <c r="E282" s="80" t="s">
        <v>846</v>
      </c>
      <c r="F282" s="31" t="s">
        <v>240</v>
      </c>
      <c r="G282" s="81">
        <v>455000</v>
      </c>
      <c r="H282" s="81">
        <v>84451.96</v>
      </c>
      <c r="I282" s="78">
        <f t="shared" si="4"/>
        <v>0.18560870329670331</v>
      </c>
      <c r="J282" s="173" t="s">
        <v>844</v>
      </c>
      <c r="K282" s="173"/>
      <c r="L282" s="173"/>
    </row>
    <row r="283" spans="1:12" ht="34.5" customHeight="1" x14ac:dyDescent="0.25">
      <c r="A283" s="159" t="s">
        <v>850</v>
      </c>
      <c r="B283" s="160"/>
      <c r="C283" s="31" t="s">
        <v>236</v>
      </c>
      <c r="D283" s="79" t="s">
        <v>848</v>
      </c>
      <c r="E283" s="80" t="s">
        <v>846</v>
      </c>
      <c r="F283" s="31" t="s">
        <v>240</v>
      </c>
      <c r="G283" s="81">
        <v>690000</v>
      </c>
      <c r="H283" s="81">
        <v>411336.8</v>
      </c>
      <c r="I283" s="78">
        <f t="shared" si="4"/>
        <v>0.59614028985507239</v>
      </c>
      <c r="J283" s="173" t="s">
        <v>844</v>
      </c>
      <c r="K283" s="173"/>
      <c r="L283" s="173"/>
    </row>
    <row r="284" spans="1:12" ht="33" customHeight="1" x14ac:dyDescent="0.25">
      <c r="A284" s="159" t="s">
        <v>850</v>
      </c>
      <c r="B284" s="160"/>
      <c r="C284" s="31" t="s">
        <v>236</v>
      </c>
      <c r="D284" s="79" t="s">
        <v>849</v>
      </c>
      <c r="E284" s="80" t="s">
        <v>846</v>
      </c>
      <c r="F284" s="31" t="s">
        <v>240</v>
      </c>
      <c r="G284" s="81">
        <v>10000</v>
      </c>
      <c r="H284" s="81">
        <v>0</v>
      </c>
      <c r="I284" s="78">
        <f t="shared" si="4"/>
        <v>0</v>
      </c>
      <c r="J284" s="173" t="s">
        <v>844</v>
      </c>
      <c r="K284" s="173"/>
      <c r="L284" s="173"/>
    </row>
    <row r="285" spans="1:12" ht="56.25" customHeight="1" x14ac:dyDescent="0.25">
      <c r="A285" s="159" t="s">
        <v>243</v>
      </c>
      <c r="B285" s="160"/>
      <c r="C285" s="31" t="s">
        <v>236</v>
      </c>
      <c r="D285" s="79" t="s">
        <v>845</v>
      </c>
      <c r="E285" s="80" t="s">
        <v>846</v>
      </c>
      <c r="F285" s="31" t="s">
        <v>244</v>
      </c>
      <c r="G285" s="81">
        <v>822600</v>
      </c>
      <c r="H285" s="81">
        <v>106835.01</v>
      </c>
      <c r="I285" s="78">
        <f t="shared" si="4"/>
        <v>0.1298747994164843</v>
      </c>
      <c r="J285" s="173" t="s">
        <v>844</v>
      </c>
      <c r="K285" s="173"/>
      <c r="L285" s="173"/>
    </row>
    <row r="286" spans="1:12" ht="49.5" customHeight="1" x14ac:dyDescent="0.25">
      <c r="A286" s="159" t="s">
        <v>243</v>
      </c>
      <c r="B286" s="160"/>
      <c r="C286" s="31" t="s">
        <v>236</v>
      </c>
      <c r="D286" s="79" t="s">
        <v>847</v>
      </c>
      <c r="E286" s="80" t="s">
        <v>846</v>
      </c>
      <c r="F286" s="31" t="s">
        <v>244</v>
      </c>
      <c r="G286" s="81">
        <v>4741588.8</v>
      </c>
      <c r="H286" s="81">
        <v>4425201.6900000004</v>
      </c>
      <c r="I286" s="78">
        <f t="shared" si="4"/>
        <v>0.93327403042625723</v>
      </c>
      <c r="J286" s="173" t="s">
        <v>844</v>
      </c>
      <c r="K286" s="173"/>
      <c r="L286" s="173"/>
    </row>
    <row r="287" spans="1:12" ht="49.5" customHeight="1" x14ac:dyDescent="0.25">
      <c r="A287" s="159" t="s">
        <v>243</v>
      </c>
      <c r="B287" s="160"/>
      <c r="C287" s="31" t="s">
        <v>236</v>
      </c>
      <c r="D287" s="79" t="s">
        <v>848</v>
      </c>
      <c r="E287" s="80" t="s">
        <v>846</v>
      </c>
      <c r="F287" s="31" t="s">
        <v>244</v>
      </c>
      <c r="G287" s="81">
        <v>5672150</v>
      </c>
      <c r="H287" s="81">
        <v>4526519.71</v>
      </c>
      <c r="I287" s="78">
        <f t="shared" si="4"/>
        <v>0.79802538896185748</v>
      </c>
      <c r="J287" s="173" t="s">
        <v>844</v>
      </c>
      <c r="K287" s="173"/>
      <c r="L287" s="173"/>
    </row>
    <row r="288" spans="1:12" ht="55.5" customHeight="1" x14ac:dyDescent="0.25">
      <c r="A288" s="159" t="s">
        <v>243</v>
      </c>
      <c r="B288" s="160"/>
      <c r="C288" s="31" t="s">
        <v>236</v>
      </c>
      <c r="D288" s="79" t="s">
        <v>849</v>
      </c>
      <c r="E288" s="80" t="s">
        <v>846</v>
      </c>
      <c r="F288" s="31" t="s">
        <v>244</v>
      </c>
      <c r="G288" s="81">
        <v>1435160</v>
      </c>
      <c r="H288" s="81">
        <v>1139849.69</v>
      </c>
      <c r="I288" s="78">
        <f t="shared" si="4"/>
        <v>0.7942317860029543</v>
      </c>
      <c r="J288" s="173" t="s">
        <v>844</v>
      </c>
      <c r="K288" s="173"/>
      <c r="L288" s="173"/>
    </row>
    <row r="289" spans="1:12" ht="42" customHeight="1" x14ac:dyDescent="0.25">
      <c r="A289" s="159" t="s">
        <v>245</v>
      </c>
      <c r="B289" s="160"/>
      <c r="C289" s="31" t="s">
        <v>236</v>
      </c>
      <c r="D289" s="79"/>
      <c r="E289" s="80" t="s">
        <v>846</v>
      </c>
      <c r="F289" s="31" t="s">
        <v>246</v>
      </c>
      <c r="G289" s="82">
        <v>233344829.09999999</v>
      </c>
      <c r="H289" s="82">
        <v>191127542.03</v>
      </c>
      <c r="I289" s="78">
        <f t="shared" si="4"/>
        <v>0.81907768330316089</v>
      </c>
      <c r="J289" s="173" t="s">
        <v>844</v>
      </c>
      <c r="K289" s="173"/>
      <c r="L289" s="173"/>
    </row>
    <row r="290" spans="1:12" ht="22.5" customHeight="1" x14ac:dyDescent="0.25">
      <c r="A290" s="159" t="s">
        <v>25</v>
      </c>
      <c r="B290" s="160"/>
      <c r="C290" s="31"/>
      <c r="D290" s="79"/>
      <c r="E290" s="80" t="s">
        <v>846</v>
      </c>
      <c r="F290" s="31"/>
      <c r="G290" s="82"/>
      <c r="H290" s="82"/>
      <c r="I290" s="78"/>
      <c r="J290" s="174"/>
      <c r="K290" s="175"/>
      <c r="L290" s="151"/>
    </row>
    <row r="291" spans="1:12" ht="38.25" customHeight="1" x14ac:dyDescent="0.25">
      <c r="A291" s="159" t="s">
        <v>247</v>
      </c>
      <c r="B291" s="160"/>
      <c r="C291" s="31" t="s">
        <v>236</v>
      </c>
      <c r="D291" s="79"/>
      <c r="E291" s="80" t="s">
        <v>846</v>
      </c>
      <c r="F291" s="31" t="s">
        <v>248</v>
      </c>
      <c r="G291" s="82">
        <v>233344829.09999999</v>
      </c>
      <c r="H291" s="82">
        <v>191127542.03</v>
      </c>
      <c r="I291" s="78">
        <f t="shared" si="4"/>
        <v>0.81907768330316089</v>
      </c>
      <c r="J291" s="174" t="s">
        <v>844</v>
      </c>
      <c r="K291" s="175"/>
      <c r="L291" s="151"/>
    </row>
    <row r="292" spans="1:12" ht="19.5" customHeight="1" x14ac:dyDescent="0.25">
      <c r="A292" s="159" t="s">
        <v>124</v>
      </c>
      <c r="B292" s="160"/>
      <c r="C292" s="31"/>
      <c r="D292" s="79"/>
      <c r="E292" s="80" t="s">
        <v>846</v>
      </c>
      <c r="F292" s="31"/>
      <c r="G292" s="82"/>
      <c r="H292" s="82"/>
      <c r="I292" s="78"/>
      <c r="J292" s="174"/>
      <c r="K292" s="175"/>
      <c r="L292" s="151"/>
    </row>
    <row r="293" spans="1:12" ht="33" customHeight="1" x14ac:dyDescent="0.25">
      <c r="A293" s="159" t="s">
        <v>251</v>
      </c>
      <c r="B293" s="160"/>
      <c r="C293" s="31" t="s">
        <v>236</v>
      </c>
      <c r="D293" s="79" t="s">
        <v>845</v>
      </c>
      <c r="E293" s="80" t="s">
        <v>846</v>
      </c>
      <c r="F293" s="31" t="s">
        <v>252</v>
      </c>
      <c r="G293" s="82">
        <v>23470657.75</v>
      </c>
      <c r="H293" s="82">
        <v>18815992.579999998</v>
      </c>
      <c r="I293" s="78">
        <f t="shared" si="4"/>
        <v>0.80168151998211457</v>
      </c>
      <c r="J293" s="174" t="s">
        <v>844</v>
      </c>
      <c r="K293" s="175"/>
      <c r="L293" s="151"/>
    </row>
    <row r="294" spans="1:12" ht="36" customHeight="1" x14ac:dyDescent="0.25">
      <c r="A294" s="159" t="s">
        <v>251</v>
      </c>
      <c r="B294" s="160"/>
      <c r="C294" s="31" t="s">
        <v>236</v>
      </c>
      <c r="D294" s="79" t="s">
        <v>847</v>
      </c>
      <c r="E294" s="80" t="s">
        <v>846</v>
      </c>
      <c r="F294" s="31" t="s">
        <v>252</v>
      </c>
      <c r="G294" s="82">
        <v>6485594.1399999997</v>
      </c>
      <c r="H294" s="82">
        <v>4350423.96</v>
      </c>
      <c r="I294" s="78">
        <f t="shared" si="4"/>
        <v>0.67078264012370037</v>
      </c>
      <c r="J294" s="173" t="s">
        <v>844</v>
      </c>
      <c r="K294" s="173"/>
      <c r="L294" s="173"/>
    </row>
    <row r="295" spans="1:12" ht="35.25" customHeight="1" x14ac:dyDescent="0.25">
      <c r="A295" s="159" t="s">
        <v>251</v>
      </c>
      <c r="B295" s="160"/>
      <c r="C295" s="31" t="s">
        <v>236</v>
      </c>
      <c r="D295" s="79" t="s">
        <v>848</v>
      </c>
      <c r="E295" s="80" t="s">
        <v>846</v>
      </c>
      <c r="F295" s="31" t="s">
        <v>252</v>
      </c>
      <c r="G295" s="82">
        <v>194619906.28</v>
      </c>
      <c r="H295" s="82">
        <v>162077651.94999999</v>
      </c>
      <c r="I295" s="78">
        <f t="shared" si="4"/>
        <v>0.83279072037378632</v>
      </c>
      <c r="J295" s="173" t="s">
        <v>844</v>
      </c>
      <c r="K295" s="173"/>
      <c r="L295" s="173"/>
    </row>
    <row r="296" spans="1:12" ht="39.75" customHeight="1" x14ac:dyDescent="0.25">
      <c r="A296" s="159" t="s">
        <v>251</v>
      </c>
      <c r="B296" s="160"/>
      <c r="C296" s="31" t="s">
        <v>236</v>
      </c>
      <c r="D296" s="79" t="s">
        <v>849</v>
      </c>
      <c r="E296" s="80" t="s">
        <v>846</v>
      </c>
      <c r="F296" s="31" t="s">
        <v>252</v>
      </c>
      <c r="G296" s="82">
        <v>5268670.93</v>
      </c>
      <c r="H296" s="82">
        <v>2383473.54</v>
      </c>
      <c r="I296" s="78">
        <f t="shared" si="4"/>
        <v>0.45238610869174178</v>
      </c>
      <c r="J296" s="173" t="s">
        <v>844</v>
      </c>
      <c r="K296" s="173"/>
      <c r="L296" s="173"/>
    </row>
    <row r="297" spans="1:12" ht="21" customHeight="1" x14ac:dyDescent="0.25">
      <c r="A297" s="159" t="s">
        <v>324</v>
      </c>
      <c r="B297" s="160"/>
      <c r="C297" s="31" t="s">
        <v>236</v>
      </c>
      <c r="D297" s="79" t="s">
        <v>845</v>
      </c>
      <c r="E297" s="80" t="s">
        <v>846</v>
      </c>
      <c r="F297" s="31" t="s">
        <v>323</v>
      </c>
      <c r="G297" s="82">
        <v>900000</v>
      </c>
      <c r="H297" s="82">
        <v>900000</v>
      </c>
      <c r="I297" s="78">
        <f t="shared" si="4"/>
        <v>1</v>
      </c>
      <c r="J297" s="173"/>
      <c r="K297" s="173"/>
      <c r="L297" s="173"/>
    </row>
    <row r="298" spans="1:12" ht="27.75" customHeight="1" x14ac:dyDescent="0.25">
      <c r="A298" s="159" t="s">
        <v>324</v>
      </c>
      <c r="B298" s="160"/>
      <c r="C298" s="31" t="s">
        <v>236</v>
      </c>
      <c r="D298" s="79" t="s">
        <v>847</v>
      </c>
      <c r="E298" s="80" t="s">
        <v>846</v>
      </c>
      <c r="F298" s="31" t="s">
        <v>323</v>
      </c>
      <c r="G298" s="82">
        <v>1000000</v>
      </c>
      <c r="H298" s="82">
        <v>1000000</v>
      </c>
      <c r="I298" s="78">
        <f t="shared" si="4"/>
        <v>1</v>
      </c>
      <c r="J298" s="173"/>
      <c r="K298" s="173"/>
      <c r="L298" s="173"/>
    </row>
    <row r="299" spans="1:12" ht="27.75" customHeight="1" x14ac:dyDescent="0.25">
      <c r="A299" s="159" t="s">
        <v>324</v>
      </c>
      <c r="B299" s="160"/>
      <c r="C299" s="31" t="s">
        <v>236</v>
      </c>
      <c r="D299" s="79" t="s">
        <v>848</v>
      </c>
      <c r="E299" s="80" t="s">
        <v>846</v>
      </c>
      <c r="F299" s="31" t="s">
        <v>323</v>
      </c>
      <c r="G299" s="82">
        <v>1000000</v>
      </c>
      <c r="H299" s="82">
        <v>1000000</v>
      </c>
      <c r="I299" s="78">
        <f t="shared" si="4"/>
        <v>1</v>
      </c>
      <c r="J299" s="173"/>
      <c r="K299" s="173"/>
      <c r="L299" s="173"/>
    </row>
    <row r="300" spans="1:12" ht="27.75" customHeight="1" x14ac:dyDescent="0.25">
      <c r="A300" s="159" t="s">
        <v>324</v>
      </c>
      <c r="B300" s="160"/>
      <c r="C300" s="31" t="s">
        <v>236</v>
      </c>
      <c r="D300" s="79" t="s">
        <v>849</v>
      </c>
      <c r="E300" s="80" t="s">
        <v>846</v>
      </c>
      <c r="F300" s="31" t="s">
        <v>323</v>
      </c>
      <c r="G300" s="82">
        <v>600000</v>
      </c>
      <c r="H300" s="82">
        <v>600000</v>
      </c>
      <c r="I300" s="78">
        <f t="shared" si="4"/>
        <v>1</v>
      </c>
      <c r="J300" s="173"/>
      <c r="K300" s="173"/>
      <c r="L300" s="173"/>
    </row>
    <row r="301" spans="1:12" ht="27.75" customHeight="1" x14ac:dyDescent="0.25">
      <c r="A301" s="159" t="s">
        <v>253</v>
      </c>
      <c r="B301" s="160"/>
      <c r="C301" s="31" t="s">
        <v>236</v>
      </c>
      <c r="D301" s="79"/>
      <c r="E301" s="80"/>
      <c r="F301" s="31" t="s">
        <v>254</v>
      </c>
      <c r="G301" s="82"/>
      <c r="H301" s="82"/>
      <c r="I301" s="78"/>
      <c r="J301" s="173"/>
      <c r="K301" s="173"/>
      <c r="L301" s="173"/>
    </row>
    <row r="302" spans="1:12" ht="29.25" customHeight="1" x14ac:dyDescent="0.25">
      <c r="A302" s="159" t="s">
        <v>25</v>
      </c>
      <c r="B302" s="160"/>
      <c r="C302" s="31"/>
      <c r="D302" s="79"/>
      <c r="E302" s="80"/>
      <c r="F302" s="31"/>
      <c r="G302" s="82"/>
      <c r="H302" s="82"/>
      <c r="I302" s="78"/>
      <c r="J302" s="173"/>
      <c r="K302" s="173"/>
      <c r="L302" s="173"/>
    </row>
    <row r="303" spans="1:12" ht="29.25" customHeight="1" x14ac:dyDescent="0.25">
      <c r="A303" s="159" t="s">
        <v>255</v>
      </c>
      <c r="B303" s="160"/>
      <c r="C303" s="31" t="s">
        <v>236</v>
      </c>
      <c r="D303" s="79"/>
      <c r="E303" s="80"/>
      <c r="F303" s="31" t="s">
        <v>257</v>
      </c>
      <c r="G303" s="82"/>
      <c r="H303" s="82"/>
      <c r="I303" s="78"/>
      <c r="J303" s="173"/>
      <c r="K303" s="173"/>
      <c r="L303" s="173"/>
    </row>
    <row r="304" spans="1:12" ht="29.25" customHeight="1" x14ac:dyDescent="0.25">
      <c r="A304" s="159" t="s">
        <v>256</v>
      </c>
      <c r="B304" s="160"/>
      <c r="C304" s="31" t="s">
        <v>236</v>
      </c>
      <c r="D304" s="79"/>
      <c r="E304" s="80"/>
      <c r="F304" s="31" t="s">
        <v>258</v>
      </c>
      <c r="G304" s="82"/>
      <c r="H304" s="82"/>
      <c r="I304" s="78"/>
      <c r="J304" s="173"/>
      <c r="K304" s="173"/>
      <c r="L304" s="173"/>
    </row>
    <row r="305" spans="1:12" ht="29.25" customHeight="1" x14ac:dyDescent="0.25">
      <c r="A305" s="159" t="s">
        <v>124</v>
      </c>
      <c r="B305" s="160"/>
      <c r="C305" s="31"/>
      <c r="D305" s="79"/>
      <c r="E305" s="80"/>
      <c r="F305" s="31"/>
      <c r="G305" s="82"/>
      <c r="H305" s="82"/>
      <c r="I305" s="78"/>
      <c r="J305" s="173"/>
      <c r="K305" s="173"/>
      <c r="L305" s="173"/>
    </row>
    <row r="306" spans="1:12" ht="23.25" customHeight="1" x14ac:dyDescent="0.25">
      <c r="A306" s="159" t="s">
        <v>259</v>
      </c>
      <c r="B306" s="160"/>
      <c r="C306" s="31" t="s">
        <v>236</v>
      </c>
      <c r="D306" s="79"/>
      <c r="E306" s="80"/>
      <c r="F306" s="31" t="s">
        <v>260</v>
      </c>
      <c r="G306" s="82"/>
      <c r="H306" s="82"/>
      <c r="I306" s="78"/>
      <c r="J306" s="173"/>
      <c r="K306" s="173"/>
      <c r="L306" s="173"/>
    </row>
    <row r="307" spans="1:12" ht="15.75" customHeight="1" x14ac:dyDescent="0.25">
      <c r="A307" s="159" t="s">
        <v>261</v>
      </c>
      <c r="B307" s="160"/>
      <c r="C307" s="31" t="s">
        <v>236</v>
      </c>
      <c r="D307" s="79"/>
      <c r="E307" s="80"/>
      <c r="F307" s="31" t="s">
        <v>262</v>
      </c>
      <c r="G307" s="82"/>
      <c r="H307" s="82"/>
      <c r="I307" s="78"/>
      <c r="J307" s="173"/>
      <c r="K307" s="173"/>
      <c r="L307" s="173"/>
    </row>
    <row r="308" spans="1:12" ht="20.25" customHeight="1" x14ac:dyDescent="0.25">
      <c r="A308" s="159" t="s">
        <v>263</v>
      </c>
      <c r="B308" s="160"/>
      <c r="C308" s="31" t="s">
        <v>236</v>
      </c>
      <c r="D308" s="79"/>
      <c r="E308" s="80"/>
      <c r="F308" s="31" t="s">
        <v>264</v>
      </c>
      <c r="G308" s="82"/>
      <c r="H308" s="82"/>
      <c r="I308" s="78"/>
      <c r="J308" s="173"/>
      <c r="K308" s="173"/>
      <c r="L308" s="173"/>
    </row>
    <row r="309" spans="1:12" ht="42" customHeight="1" x14ac:dyDescent="0.25">
      <c r="A309" s="159" t="s">
        <v>265</v>
      </c>
      <c r="B309" s="160"/>
      <c r="C309" s="31" t="s">
        <v>236</v>
      </c>
      <c r="D309" s="79"/>
      <c r="E309" s="80"/>
      <c r="F309" s="31" t="s">
        <v>266</v>
      </c>
      <c r="G309" s="82"/>
      <c r="H309" s="82"/>
      <c r="I309" s="78"/>
      <c r="J309" s="173"/>
      <c r="K309" s="173"/>
      <c r="L309" s="173"/>
    </row>
    <row r="310" spans="1:12" ht="17.25" customHeight="1" x14ac:dyDescent="0.25">
      <c r="A310" s="159" t="s">
        <v>267</v>
      </c>
      <c r="B310" s="160"/>
      <c r="C310" s="31" t="s">
        <v>236</v>
      </c>
      <c r="D310" s="79"/>
      <c r="E310" s="80"/>
      <c r="F310" s="31" t="s">
        <v>268</v>
      </c>
      <c r="G310" s="82"/>
      <c r="H310" s="82"/>
      <c r="I310" s="78"/>
      <c r="J310" s="173"/>
      <c r="K310" s="173"/>
      <c r="L310" s="173"/>
    </row>
    <row r="311" spans="1:12" ht="29.25" customHeight="1" x14ac:dyDescent="0.25">
      <c r="A311" s="159" t="s">
        <v>269</v>
      </c>
      <c r="B311" s="160"/>
      <c r="C311" s="31" t="s">
        <v>236</v>
      </c>
      <c r="D311" s="79"/>
      <c r="E311" s="80"/>
      <c r="F311" s="31" t="s">
        <v>270</v>
      </c>
      <c r="G311" s="82">
        <v>259500</v>
      </c>
      <c r="H311" s="82">
        <v>164746</v>
      </c>
      <c r="I311" s="78">
        <f t="shared" si="4"/>
        <v>0.63485934489402696</v>
      </c>
      <c r="J311" s="173" t="s">
        <v>844</v>
      </c>
      <c r="K311" s="173"/>
      <c r="L311" s="173"/>
    </row>
    <row r="312" spans="1:12" ht="21.75" customHeight="1" x14ac:dyDescent="0.25">
      <c r="A312" s="159" t="s">
        <v>25</v>
      </c>
      <c r="B312" s="160"/>
      <c r="C312" s="31"/>
      <c r="D312" s="79"/>
      <c r="E312" s="80"/>
      <c r="F312" s="31"/>
      <c r="G312" s="82"/>
      <c r="H312" s="82"/>
      <c r="I312" s="78"/>
      <c r="J312" s="173"/>
      <c r="K312" s="173"/>
      <c r="L312" s="173"/>
    </row>
    <row r="313" spans="1:12" ht="36.75" customHeight="1" x14ac:dyDescent="0.25">
      <c r="A313" s="159" t="s">
        <v>271</v>
      </c>
      <c r="B313" s="160"/>
      <c r="C313" s="31" t="s">
        <v>236</v>
      </c>
      <c r="D313" s="79"/>
      <c r="E313" s="80"/>
      <c r="F313" s="31" t="s">
        <v>272</v>
      </c>
      <c r="G313" s="82"/>
      <c r="H313" s="82"/>
      <c r="I313" s="78"/>
      <c r="J313" s="173"/>
      <c r="K313" s="173"/>
      <c r="L313" s="173"/>
    </row>
    <row r="314" spans="1:12" ht="15.75" x14ac:dyDescent="0.25">
      <c r="A314" s="159" t="s">
        <v>124</v>
      </c>
      <c r="B314" s="160"/>
      <c r="C314" s="31"/>
      <c r="D314" s="79"/>
      <c r="E314" s="80"/>
      <c r="F314" s="31"/>
      <c r="G314" s="82"/>
      <c r="H314" s="82"/>
      <c r="I314" s="78"/>
      <c r="J314" s="173"/>
      <c r="K314" s="173"/>
      <c r="L314" s="173"/>
    </row>
    <row r="315" spans="1:12" ht="15.75" x14ac:dyDescent="0.25">
      <c r="A315" s="159" t="s">
        <v>273</v>
      </c>
      <c r="B315" s="160"/>
      <c r="C315" s="31" t="s">
        <v>236</v>
      </c>
      <c r="D315" s="79"/>
      <c r="E315" s="80"/>
      <c r="F315" s="31" t="s">
        <v>274</v>
      </c>
      <c r="G315" s="82"/>
      <c r="H315" s="82"/>
      <c r="I315" s="78"/>
      <c r="J315" s="173"/>
      <c r="K315" s="173"/>
      <c r="L315" s="173"/>
    </row>
    <row r="316" spans="1:12" ht="30.75" customHeight="1" x14ac:dyDescent="0.25">
      <c r="A316" s="159" t="s">
        <v>276</v>
      </c>
      <c r="B316" s="160"/>
      <c r="C316" s="31" t="s">
        <v>236</v>
      </c>
      <c r="D316" s="79"/>
      <c r="E316" s="80"/>
      <c r="F316" s="31" t="s">
        <v>275</v>
      </c>
      <c r="G316" s="82">
        <v>259500</v>
      </c>
      <c r="H316" s="82">
        <v>164746</v>
      </c>
      <c r="I316" s="78">
        <f t="shared" si="4"/>
        <v>0.63485934489402696</v>
      </c>
      <c r="J316" s="173" t="s">
        <v>844</v>
      </c>
      <c r="K316" s="173"/>
      <c r="L316" s="173"/>
    </row>
    <row r="317" spans="1:12" ht="15.75" customHeight="1" x14ac:dyDescent="0.25">
      <c r="A317" s="159" t="s">
        <v>124</v>
      </c>
      <c r="B317" s="160"/>
      <c r="C317" s="31"/>
      <c r="D317" s="79"/>
      <c r="E317" s="80"/>
      <c r="F317" s="31"/>
      <c r="G317" s="82"/>
      <c r="H317" s="82"/>
      <c r="I317" s="78"/>
      <c r="J317" s="173"/>
      <c r="K317" s="173"/>
      <c r="L317" s="173"/>
    </row>
    <row r="318" spans="1:12" ht="30.75" customHeight="1" x14ac:dyDescent="0.25">
      <c r="A318" s="159" t="s">
        <v>277</v>
      </c>
      <c r="B318" s="160"/>
      <c r="C318" s="31" t="s">
        <v>236</v>
      </c>
      <c r="D318" s="79" t="s">
        <v>847</v>
      </c>
      <c r="E318" s="80" t="s">
        <v>846</v>
      </c>
      <c r="F318" s="31" t="s">
        <v>278</v>
      </c>
      <c r="G318" s="82">
        <v>115040</v>
      </c>
      <c r="H318" s="82">
        <v>87328</v>
      </c>
      <c r="I318" s="78">
        <f t="shared" si="4"/>
        <v>0.75910987482614745</v>
      </c>
      <c r="J318" s="173" t="s">
        <v>844</v>
      </c>
      <c r="K318" s="173"/>
      <c r="L318" s="173"/>
    </row>
    <row r="319" spans="1:12" ht="31.5" customHeight="1" x14ac:dyDescent="0.25">
      <c r="A319" s="159" t="s">
        <v>277</v>
      </c>
      <c r="B319" s="160"/>
      <c r="C319" s="31" t="s">
        <v>236</v>
      </c>
      <c r="D319" s="79" t="s">
        <v>848</v>
      </c>
      <c r="E319" s="80" t="s">
        <v>846</v>
      </c>
      <c r="F319" s="31" t="s">
        <v>278</v>
      </c>
      <c r="G319" s="82">
        <v>144460</v>
      </c>
      <c r="H319" s="82">
        <v>77418</v>
      </c>
      <c r="I319" s="78">
        <f t="shared" si="4"/>
        <v>0.53591305551709811</v>
      </c>
      <c r="J319" s="173" t="s">
        <v>844</v>
      </c>
      <c r="K319" s="173"/>
      <c r="L319" s="173"/>
    </row>
    <row r="320" spans="1:12" ht="54.75" customHeight="1" x14ac:dyDescent="0.25">
      <c r="A320" s="159" t="s">
        <v>279</v>
      </c>
      <c r="B320" s="160"/>
      <c r="C320" s="31" t="s">
        <v>236</v>
      </c>
      <c r="D320" s="79"/>
      <c r="E320" s="80"/>
      <c r="F320" s="31" t="s">
        <v>280</v>
      </c>
      <c r="G320" s="82"/>
      <c r="H320" s="82"/>
      <c r="I320" s="78"/>
      <c r="J320" s="173"/>
      <c r="K320" s="173"/>
      <c r="L320" s="173"/>
    </row>
    <row r="321" spans="1:12" ht="28.5" customHeight="1" x14ac:dyDescent="0.25">
      <c r="A321" s="159" t="s">
        <v>281</v>
      </c>
      <c r="B321" s="160"/>
      <c r="C321" s="31" t="s">
        <v>236</v>
      </c>
      <c r="D321" s="79"/>
      <c r="E321" s="80"/>
      <c r="F321" s="31" t="s">
        <v>282</v>
      </c>
      <c r="G321" s="82"/>
      <c r="H321" s="82"/>
      <c r="I321" s="78"/>
      <c r="J321" s="173"/>
      <c r="K321" s="173"/>
      <c r="L321" s="173"/>
    </row>
    <row r="322" spans="1:12" ht="15.75" customHeight="1" x14ac:dyDescent="0.25">
      <c r="A322" s="159" t="s">
        <v>283</v>
      </c>
      <c r="B322" s="160"/>
      <c r="C322" s="31" t="s">
        <v>236</v>
      </c>
      <c r="D322" s="79"/>
      <c r="E322" s="80"/>
      <c r="F322" s="31"/>
      <c r="G322" s="82"/>
      <c r="H322" s="82"/>
      <c r="I322" s="78"/>
      <c r="J322" s="173"/>
      <c r="K322" s="173"/>
      <c r="L322" s="173"/>
    </row>
    <row r="323" spans="1:12" ht="35.25" customHeight="1" x14ac:dyDescent="0.25">
      <c r="A323" s="159" t="s">
        <v>325</v>
      </c>
      <c r="B323" s="160"/>
      <c r="C323" s="31" t="s">
        <v>236</v>
      </c>
      <c r="D323" s="79"/>
      <c r="E323" s="83"/>
      <c r="F323" s="31" t="s">
        <v>326</v>
      </c>
      <c r="G323" s="82"/>
      <c r="H323" s="82"/>
      <c r="I323" s="78"/>
      <c r="J323" s="173"/>
      <c r="K323" s="173"/>
      <c r="L323" s="173"/>
    </row>
    <row r="324" spans="1:12" ht="35.25" customHeight="1" x14ac:dyDescent="0.25">
      <c r="A324" s="177" t="s">
        <v>125</v>
      </c>
      <c r="B324" s="177"/>
      <c r="C324" s="177"/>
      <c r="D324" s="177"/>
      <c r="E324" s="177"/>
      <c r="F324" s="177"/>
      <c r="G324" s="177"/>
      <c r="H324" s="177"/>
      <c r="I324" s="177"/>
      <c r="J324" s="173"/>
      <c r="K324" s="173"/>
      <c r="L324" s="173"/>
    </row>
    <row r="325" spans="1:12" ht="21.75" customHeight="1" x14ac:dyDescent="0.25">
      <c r="A325" s="159" t="s">
        <v>120</v>
      </c>
      <c r="B325" s="160"/>
      <c r="C325" s="73" t="s">
        <v>121</v>
      </c>
      <c r="D325" s="73" t="s">
        <v>121</v>
      </c>
      <c r="E325" s="73" t="s">
        <v>121</v>
      </c>
      <c r="F325" s="73">
        <v>510</v>
      </c>
      <c r="G325" s="82">
        <v>89654170.890000001</v>
      </c>
      <c r="H325" s="82">
        <v>89654170.890000001</v>
      </c>
      <c r="I325" s="78"/>
      <c r="J325" s="173"/>
      <c r="K325" s="173"/>
      <c r="L325" s="173"/>
    </row>
    <row r="326" spans="1:12" ht="24.75" customHeight="1" x14ac:dyDescent="0.25">
      <c r="A326" s="159" t="s">
        <v>122</v>
      </c>
      <c r="B326" s="160"/>
      <c r="C326" s="73" t="s">
        <v>121</v>
      </c>
      <c r="D326" s="73" t="s">
        <v>121</v>
      </c>
      <c r="E326" s="73" t="s">
        <v>121</v>
      </c>
      <c r="F326" s="73" t="s">
        <v>121</v>
      </c>
      <c r="G326" s="82">
        <v>770838608.22000003</v>
      </c>
      <c r="H326" s="82">
        <v>770838608.22000003</v>
      </c>
      <c r="I326" s="78"/>
      <c r="J326" s="173"/>
      <c r="K326" s="173"/>
      <c r="L326" s="173"/>
    </row>
    <row r="327" spans="1:12" ht="21" customHeight="1" x14ac:dyDescent="0.25">
      <c r="A327" s="159" t="s">
        <v>322</v>
      </c>
      <c r="B327" s="160"/>
      <c r="C327" s="73" t="s">
        <v>121</v>
      </c>
      <c r="D327" s="73" t="s">
        <v>121</v>
      </c>
      <c r="E327" s="73" t="s">
        <v>121</v>
      </c>
      <c r="F327" s="73">
        <v>510</v>
      </c>
      <c r="G327" s="82"/>
      <c r="H327" s="82"/>
      <c r="I327" s="78"/>
      <c r="J327" s="173"/>
      <c r="K327" s="173"/>
      <c r="L327" s="173"/>
    </row>
    <row r="328" spans="1:12" ht="21" customHeight="1" x14ac:dyDescent="0.25">
      <c r="A328" s="159" t="s">
        <v>123</v>
      </c>
      <c r="B328" s="160"/>
      <c r="C328" s="73" t="s">
        <v>121</v>
      </c>
      <c r="D328" s="73" t="s">
        <v>121</v>
      </c>
      <c r="E328" s="73" t="s">
        <v>121</v>
      </c>
      <c r="F328" s="73" t="s">
        <v>121</v>
      </c>
      <c r="G328" s="82">
        <f>G330+G342+G355+G365+G376</f>
        <v>860492779.11000001</v>
      </c>
      <c r="H328" s="82">
        <f>H330+H342+H355+H365+H376</f>
        <v>762277785.25999999</v>
      </c>
      <c r="I328" s="78">
        <f t="shared" ref="I328" si="5">H328/G328</f>
        <v>0.88586191978091566</v>
      </c>
      <c r="J328" s="173"/>
      <c r="K328" s="173"/>
      <c r="L328" s="173"/>
    </row>
    <row r="329" spans="1:12" ht="15.75" x14ac:dyDescent="0.25">
      <c r="A329" s="159" t="s">
        <v>25</v>
      </c>
      <c r="B329" s="160"/>
      <c r="C329" s="6"/>
      <c r="D329" s="6"/>
      <c r="E329" s="18"/>
      <c r="F329" s="19"/>
      <c r="G329" s="82"/>
      <c r="H329" s="82"/>
      <c r="I329" s="78"/>
      <c r="J329" s="173"/>
      <c r="K329" s="173"/>
      <c r="L329" s="173"/>
    </row>
    <row r="330" spans="1:12" ht="18" customHeight="1" x14ac:dyDescent="0.25">
      <c r="A330" s="159" t="s">
        <v>234</v>
      </c>
      <c r="B330" s="160"/>
      <c r="C330" s="31" t="s">
        <v>236</v>
      </c>
      <c r="D330" s="73"/>
      <c r="E330" s="18">
        <f>SUM(E332:E337)</f>
        <v>3420106590</v>
      </c>
      <c r="F330" s="31" t="s">
        <v>235</v>
      </c>
      <c r="G330" s="82">
        <f>G332+G333+G334+G335+G336+G337+G338+G339+G340+G341</f>
        <v>74294190.75</v>
      </c>
      <c r="H330" s="82">
        <v>74292763.120000005</v>
      </c>
      <c r="I330" s="78">
        <f t="shared" ref="I330" si="6">H330/G330</f>
        <v>0.99998078409650093</v>
      </c>
      <c r="J330" s="176"/>
      <c r="K330" s="176"/>
      <c r="L330" s="176"/>
    </row>
    <row r="331" spans="1:12" ht="15.75" x14ac:dyDescent="0.25">
      <c r="A331" s="159" t="s">
        <v>124</v>
      </c>
      <c r="B331" s="160"/>
      <c r="C331" s="31"/>
      <c r="D331" s="73"/>
      <c r="E331" s="18"/>
      <c r="F331" s="31"/>
      <c r="G331" s="82"/>
      <c r="H331" s="82"/>
      <c r="I331" s="78"/>
      <c r="J331" s="176"/>
      <c r="K331" s="176"/>
      <c r="L331" s="176"/>
    </row>
    <row r="332" spans="1:12" ht="15.75" x14ac:dyDescent="0.25">
      <c r="A332" s="159" t="s">
        <v>238</v>
      </c>
      <c r="B332" s="160"/>
      <c r="C332" s="31" t="s">
        <v>236</v>
      </c>
      <c r="D332" s="79" t="s">
        <v>845</v>
      </c>
      <c r="E332" s="80">
        <v>3420106590</v>
      </c>
      <c r="F332" s="31" t="s">
        <v>237</v>
      </c>
      <c r="G332" s="82">
        <v>13096000</v>
      </c>
      <c r="H332" s="82">
        <v>13096000</v>
      </c>
      <c r="I332" s="78">
        <f t="shared" ref="I332:I335" si="7">H332/G332</f>
        <v>1</v>
      </c>
      <c r="J332" s="176"/>
      <c r="K332" s="176"/>
      <c r="L332" s="176"/>
    </row>
    <row r="333" spans="1:12" ht="15.75" x14ac:dyDescent="0.25">
      <c r="A333" s="159" t="s">
        <v>238</v>
      </c>
      <c r="B333" s="160"/>
      <c r="C333" s="31" t="s">
        <v>236</v>
      </c>
      <c r="D333" s="79" t="s">
        <v>849</v>
      </c>
      <c r="E333" s="80" t="s">
        <v>851</v>
      </c>
      <c r="F333" s="31" t="s">
        <v>237</v>
      </c>
      <c r="G333" s="82">
        <v>38366450</v>
      </c>
      <c r="H333" s="82">
        <v>38366450</v>
      </c>
      <c r="I333" s="78">
        <f t="shared" si="7"/>
        <v>1</v>
      </c>
      <c r="J333" s="176"/>
      <c r="K333" s="176"/>
      <c r="L333" s="176"/>
    </row>
    <row r="334" spans="1:12" ht="15.75" x14ac:dyDescent="0.25">
      <c r="A334" s="159" t="s">
        <v>238</v>
      </c>
      <c r="B334" s="160"/>
      <c r="C334" s="31" t="s">
        <v>236</v>
      </c>
      <c r="D334" s="79" t="s">
        <v>849</v>
      </c>
      <c r="E334" s="80" t="s">
        <v>852</v>
      </c>
      <c r="F334" s="31" t="s">
        <v>237</v>
      </c>
      <c r="G334" s="82">
        <v>9737.7800000000007</v>
      </c>
      <c r="H334" s="82">
        <v>9737.7800000000007</v>
      </c>
      <c r="I334" s="78">
        <f t="shared" si="7"/>
        <v>1</v>
      </c>
      <c r="J334" s="176"/>
      <c r="K334" s="176"/>
      <c r="L334" s="176"/>
    </row>
    <row r="335" spans="1:12" ht="33" customHeight="1" x14ac:dyDescent="0.25">
      <c r="A335" s="159" t="s">
        <v>238</v>
      </c>
      <c r="B335" s="160"/>
      <c r="C335" s="31" t="s">
        <v>236</v>
      </c>
      <c r="D335" s="79" t="s">
        <v>849</v>
      </c>
      <c r="E335" s="80" t="s">
        <v>853</v>
      </c>
      <c r="F335" s="31" t="s">
        <v>237</v>
      </c>
      <c r="G335" s="82">
        <v>5589887.8499999996</v>
      </c>
      <c r="H335" s="82">
        <v>5588460.2199999997</v>
      </c>
      <c r="I335" s="78">
        <f t="shared" si="7"/>
        <v>0.99974460489399619</v>
      </c>
      <c r="J335" s="161" t="s">
        <v>844</v>
      </c>
      <c r="K335" s="161"/>
      <c r="L335" s="161"/>
    </row>
    <row r="336" spans="1:12" ht="15.75" x14ac:dyDescent="0.25">
      <c r="A336" s="159" t="s">
        <v>239</v>
      </c>
      <c r="B336" s="160"/>
      <c r="C336" s="31" t="s">
        <v>236</v>
      </c>
      <c r="D336" s="79"/>
      <c r="E336" s="80"/>
      <c r="F336" s="31" t="s">
        <v>240</v>
      </c>
      <c r="G336" s="82"/>
      <c r="H336" s="82"/>
      <c r="I336" s="78"/>
      <c r="J336" s="176"/>
      <c r="K336" s="176"/>
      <c r="L336" s="176"/>
    </row>
    <row r="337" spans="1:12" ht="21" customHeight="1" x14ac:dyDescent="0.25">
      <c r="A337" s="159" t="s">
        <v>241</v>
      </c>
      <c r="B337" s="160"/>
      <c r="C337" s="31" t="s">
        <v>236</v>
      </c>
      <c r="D337" s="79"/>
      <c r="E337" s="80"/>
      <c r="F337" s="31" t="s">
        <v>242</v>
      </c>
      <c r="G337" s="82"/>
      <c r="H337" s="82"/>
      <c r="I337" s="78"/>
      <c r="J337" s="176"/>
      <c r="K337" s="176"/>
      <c r="L337" s="176"/>
    </row>
    <row r="338" spans="1:12" ht="48" customHeight="1" x14ac:dyDescent="0.25">
      <c r="A338" s="159" t="s">
        <v>243</v>
      </c>
      <c r="B338" s="160"/>
      <c r="C338" s="31" t="s">
        <v>236</v>
      </c>
      <c r="D338" s="79" t="s">
        <v>845</v>
      </c>
      <c r="E338" s="80">
        <v>3420106590</v>
      </c>
      <c r="F338" s="31" t="s">
        <v>244</v>
      </c>
      <c r="G338" s="82">
        <v>3954800</v>
      </c>
      <c r="H338" s="82">
        <v>3954800</v>
      </c>
      <c r="I338" s="78">
        <f t="shared" ref="I338:I342" si="8">H338/G338</f>
        <v>1</v>
      </c>
      <c r="J338" s="176"/>
      <c r="K338" s="176"/>
      <c r="L338" s="176"/>
    </row>
    <row r="339" spans="1:12" ht="50.25" customHeight="1" x14ac:dyDescent="0.25">
      <c r="A339" s="159" t="s">
        <v>243</v>
      </c>
      <c r="B339" s="160"/>
      <c r="C339" s="31" t="s">
        <v>236</v>
      </c>
      <c r="D339" s="79" t="s">
        <v>849</v>
      </c>
      <c r="E339" s="80" t="s">
        <v>851</v>
      </c>
      <c r="F339" s="31" t="s">
        <v>244</v>
      </c>
      <c r="G339" s="82">
        <v>11587180</v>
      </c>
      <c r="H339" s="82">
        <v>11587180</v>
      </c>
      <c r="I339" s="78">
        <f t="shared" si="8"/>
        <v>1</v>
      </c>
      <c r="J339" s="176"/>
      <c r="K339" s="176"/>
      <c r="L339" s="176"/>
    </row>
    <row r="340" spans="1:12" ht="48" customHeight="1" x14ac:dyDescent="0.25">
      <c r="A340" s="159" t="s">
        <v>243</v>
      </c>
      <c r="B340" s="160"/>
      <c r="C340" s="31" t="s">
        <v>236</v>
      </c>
      <c r="D340" s="79" t="s">
        <v>849</v>
      </c>
      <c r="E340" s="80" t="s">
        <v>852</v>
      </c>
      <c r="F340" s="31" t="s">
        <v>244</v>
      </c>
      <c r="G340" s="82">
        <v>3695.75</v>
      </c>
      <c r="H340" s="82">
        <v>3695.75</v>
      </c>
      <c r="I340" s="78">
        <f t="shared" si="8"/>
        <v>1</v>
      </c>
      <c r="J340" s="176"/>
      <c r="K340" s="176"/>
      <c r="L340" s="176"/>
    </row>
    <row r="341" spans="1:12" ht="48" customHeight="1" x14ac:dyDescent="0.25">
      <c r="A341" s="159" t="s">
        <v>243</v>
      </c>
      <c r="B341" s="160"/>
      <c r="C341" s="31" t="s">
        <v>236</v>
      </c>
      <c r="D341" s="79" t="s">
        <v>849</v>
      </c>
      <c r="E341" s="80" t="s">
        <v>853</v>
      </c>
      <c r="F341" s="31" t="s">
        <v>244</v>
      </c>
      <c r="G341" s="82">
        <v>1686439.37</v>
      </c>
      <c r="H341" s="82">
        <v>1686439.37</v>
      </c>
      <c r="I341" s="78">
        <f t="shared" si="8"/>
        <v>1</v>
      </c>
      <c r="J341" s="176"/>
      <c r="K341" s="176"/>
      <c r="L341" s="176"/>
    </row>
    <row r="342" spans="1:12" ht="40.5" customHeight="1" x14ac:dyDescent="0.25">
      <c r="A342" s="159" t="s">
        <v>245</v>
      </c>
      <c r="B342" s="160"/>
      <c r="C342" s="31" t="s">
        <v>236</v>
      </c>
      <c r="D342" s="79"/>
      <c r="E342" s="80"/>
      <c r="F342" s="31" t="s">
        <v>246</v>
      </c>
      <c r="G342" s="82">
        <f>G344</f>
        <v>762239959.97000003</v>
      </c>
      <c r="H342" s="82">
        <v>667432075.89999998</v>
      </c>
      <c r="I342" s="78">
        <f t="shared" si="8"/>
        <v>0.87561937309908089</v>
      </c>
      <c r="J342" s="161" t="s">
        <v>844</v>
      </c>
      <c r="K342" s="161"/>
      <c r="L342" s="161"/>
    </row>
    <row r="343" spans="1:12" ht="22.5" customHeight="1" x14ac:dyDescent="0.25">
      <c r="A343" s="159" t="s">
        <v>25</v>
      </c>
      <c r="B343" s="160"/>
      <c r="C343" s="31"/>
      <c r="D343" s="79"/>
      <c r="E343" s="80"/>
      <c r="F343" s="31"/>
      <c r="G343" s="82"/>
      <c r="H343" s="82"/>
      <c r="I343" s="78"/>
      <c r="J343" s="176"/>
      <c r="K343" s="176"/>
      <c r="L343" s="176"/>
    </row>
    <row r="344" spans="1:12" ht="77.25" customHeight="1" x14ac:dyDescent="0.25">
      <c r="A344" s="159" t="s">
        <v>247</v>
      </c>
      <c r="B344" s="160"/>
      <c r="C344" s="31" t="s">
        <v>236</v>
      </c>
      <c r="D344" s="79"/>
      <c r="E344" s="80"/>
      <c r="F344" s="31" t="s">
        <v>248</v>
      </c>
      <c r="G344" s="82">
        <f>G346+G347+G348+G349+G350+G351+G352+G353+G354</f>
        <v>762239959.97000003</v>
      </c>
      <c r="H344" s="82">
        <v>667432075.89999998</v>
      </c>
      <c r="I344" s="78">
        <f t="shared" ref="I344" si="9">H344/G344</f>
        <v>0.87561937309908089</v>
      </c>
      <c r="J344" s="156" t="s">
        <v>854</v>
      </c>
      <c r="K344" s="157"/>
      <c r="L344" s="158"/>
    </row>
    <row r="345" spans="1:12" ht="25.5" customHeight="1" x14ac:dyDescent="0.25">
      <c r="A345" s="159" t="s">
        <v>124</v>
      </c>
      <c r="B345" s="160"/>
      <c r="C345" s="31"/>
      <c r="D345" s="79"/>
      <c r="E345" s="80"/>
      <c r="F345" s="31"/>
      <c r="G345" s="82"/>
      <c r="H345" s="82"/>
      <c r="I345" s="78"/>
      <c r="J345" s="176"/>
      <c r="K345" s="176"/>
      <c r="L345" s="176"/>
    </row>
    <row r="346" spans="1:12" ht="81" customHeight="1" x14ac:dyDescent="0.25">
      <c r="A346" s="159" t="s">
        <v>249</v>
      </c>
      <c r="B346" s="160"/>
      <c r="C346" s="31" t="s">
        <v>236</v>
      </c>
      <c r="D346" s="79" t="s">
        <v>845</v>
      </c>
      <c r="E346" s="80" t="s">
        <v>855</v>
      </c>
      <c r="F346" s="31" t="s">
        <v>250</v>
      </c>
      <c r="G346" s="82">
        <v>476064787.31</v>
      </c>
      <c r="H346" s="82">
        <v>399099240.30000001</v>
      </c>
      <c r="I346" s="78">
        <f t="shared" ref="I346:I355" si="10">H346/G346</f>
        <v>0.83832967893951338</v>
      </c>
      <c r="J346" s="156" t="s">
        <v>854</v>
      </c>
      <c r="K346" s="157"/>
      <c r="L346" s="158"/>
    </row>
    <row r="347" spans="1:12" ht="74.25" customHeight="1" x14ac:dyDescent="0.25">
      <c r="A347" s="159" t="s">
        <v>249</v>
      </c>
      <c r="B347" s="160"/>
      <c r="C347" s="31" t="s">
        <v>236</v>
      </c>
      <c r="D347" s="79" t="s">
        <v>845</v>
      </c>
      <c r="E347" s="80" t="s">
        <v>856</v>
      </c>
      <c r="F347" s="31" t="s">
        <v>250</v>
      </c>
      <c r="G347" s="82">
        <v>16504133.439999999</v>
      </c>
      <c r="H347" s="82">
        <v>14358950.99</v>
      </c>
      <c r="I347" s="78">
        <f t="shared" si="10"/>
        <v>0.87002150353432917</v>
      </c>
      <c r="J347" s="156" t="s">
        <v>854</v>
      </c>
      <c r="K347" s="157"/>
      <c r="L347" s="158"/>
    </row>
    <row r="348" spans="1:12" ht="15.75" customHeight="1" x14ac:dyDescent="0.25">
      <c r="A348" s="159" t="s">
        <v>251</v>
      </c>
      <c r="B348" s="160"/>
      <c r="C348" s="31" t="s">
        <v>236</v>
      </c>
      <c r="D348" s="79" t="s">
        <v>845</v>
      </c>
      <c r="E348" s="80" t="s">
        <v>851</v>
      </c>
      <c r="F348" s="31" t="s">
        <v>252</v>
      </c>
      <c r="G348" s="82">
        <v>22966443</v>
      </c>
      <c r="H348" s="82">
        <v>22966443</v>
      </c>
      <c r="I348" s="78">
        <f t="shared" si="10"/>
        <v>1</v>
      </c>
      <c r="J348" s="176"/>
      <c r="K348" s="176"/>
      <c r="L348" s="176"/>
    </row>
    <row r="349" spans="1:12" ht="25.5" customHeight="1" x14ac:dyDescent="0.25">
      <c r="A349" s="159" t="s">
        <v>251</v>
      </c>
      <c r="B349" s="160"/>
      <c r="C349" s="31" t="s">
        <v>236</v>
      </c>
      <c r="D349" s="79" t="s">
        <v>845</v>
      </c>
      <c r="E349" s="80" t="s">
        <v>857</v>
      </c>
      <c r="F349" s="31" t="s">
        <v>252</v>
      </c>
      <c r="G349" s="82">
        <v>13541600</v>
      </c>
      <c r="H349" s="82">
        <v>13541600</v>
      </c>
      <c r="I349" s="78">
        <f t="shared" si="10"/>
        <v>1</v>
      </c>
      <c r="J349" s="156"/>
      <c r="K349" s="157"/>
      <c r="L349" s="158"/>
    </row>
    <row r="350" spans="1:12" ht="79.5" customHeight="1" x14ac:dyDescent="0.25">
      <c r="A350" s="159" t="s">
        <v>251</v>
      </c>
      <c r="B350" s="160"/>
      <c r="C350" s="31" t="s">
        <v>236</v>
      </c>
      <c r="D350" s="79" t="s">
        <v>845</v>
      </c>
      <c r="E350" s="80" t="s">
        <v>858</v>
      </c>
      <c r="F350" s="31" t="s">
        <v>252</v>
      </c>
      <c r="G350" s="82">
        <v>9422550.9299999997</v>
      </c>
      <c r="H350" s="82">
        <v>9408950.5399999991</v>
      </c>
      <c r="I350" s="78">
        <f t="shared" si="10"/>
        <v>0.9985566127367167</v>
      </c>
      <c r="J350" s="156" t="s">
        <v>854</v>
      </c>
      <c r="K350" s="157"/>
      <c r="L350" s="158"/>
    </row>
    <row r="351" spans="1:12" ht="80.25" customHeight="1" x14ac:dyDescent="0.25">
      <c r="A351" s="159" t="s">
        <v>251</v>
      </c>
      <c r="B351" s="160"/>
      <c r="C351" s="31" t="s">
        <v>236</v>
      </c>
      <c r="D351" s="79" t="s">
        <v>845</v>
      </c>
      <c r="E351" s="80" t="s">
        <v>855</v>
      </c>
      <c r="F351" s="31" t="s">
        <v>252</v>
      </c>
      <c r="G351" s="82">
        <v>216275132.25999999</v>
      </c>
      <c r="H351" s="82">
        <v>200600378.03999999</v>
      </c>
      <c r="I351" s="78">
        <f t="shared" si="10"/>
        <v>0.92752401047589583</v>
      </c>
      <c r="J351" s="156" t="s">
        <v>854</v>
      </c>
      <c r="K351" s="157"/>
      <c r="L351" s="158"/>
    </row>
    <row r="352" spans="1:12" ht="81.75" customHeight="1" x14ac:dyDescent="0.25">
      <c r="A352" s="159" t="s">
        <v>251</v>
      </c>
      <c r="B352" s="160"/>
      <c r="C352" s="31" t="s">
        <v>236</v>
      </c>
      <c r="D352" s="79" t="s">
        <v>845</v>
      </c>
      <c r="E352" s="80" t="s">
        <v>856</v>
      </c>
      <c r="F352" s="31" t="s">
        <v>252</v>
      </c>
      <c r="G352" s="82">
        <v>6700000</v>
      </c>
      <c r="H352" s="82">
        <v>6691200</v>
      </c>
      <c r="I352" s="78">
        <f t="shared" si="10"/>
        <v>0.99868656716417914</v>
      </c>
      <c r="J352" s="156" t="s">
        <v>854</v>
      </c>
      <c r="K352" s="157"/>
      <c r="L352" s="158"/>
    </row>
    <row r="353" spans="1:12" ht="79.5" customHeight="1" x14ac:dyDescent="0.25">
      <c r="A353" s="159" t="s">
        <v>251</v>
      </c>
      <c r="B353" s="160"/>
      <c r="C353" s="31" t="s">
        <v>236</v>
      </c>
      <c r="D353" s="79" t="s">
        <v>845</v>
      </c>
      <c r="E353" s="80" t="s">
        <v>855</v>
      </c>
      <c r="F353" s="31" t="s">
        <v>252</v>
      </c>
      <c r="G353" s="82">
        <v>309263.96000000002</v>
      </c>
      <c r="H353" s="82">
        <v>309263.96000000002</v>
      </c>
      <c r="I353" s="78">
        <f t="shared" si="10"/>
        <v>1</v>
      </c>
      <c r="J353" s="156"/>
      <c r="K353" s="157"/>
      <c r="L353" s="158"/>
    </row>
    <row r="354" spans="1:12" ht="79.5" customHeight="1" x14ac:dyDescent="0.25">
      <c r="A354" s="159" t="s">
        <v>324</v>
      </c>
      <c r="B354" s="160"/>
      <c r="C354" s="31" t="s">
        <v>236</v>
      </c>
      <c r="D354" s="79" t="s">
        <v>845</v>
      </c>
      <c r="E354" s="80" t="s">
        <v>858</v>
      </c>
      <c r="F354" s="31" t="s">
        <v>323</v>
      </c>
      <c r="G354" s="82">
        <v>456049.07</v>
      </c>
      <c r="H354" s="82">
        <v>456049.07</v>
      </c>
      <c r="I354" s="78">
        <f t="shared" si="10"/>
        <v>1</v>
      </c>
      <c r="J354" s="156"/>
      <c r="K354" s="157"/>
      <c r="L354" s="158"/>
    </row>
    <row r="355" spans="1:12" ht="80.25" customHeight="1" x14ac:dyDescent="0.25">
      <c r="A355" s="159" t="s">
        <v>253</v>
      </c>
      <c r="B355" s="160"/>
      <c r="C355" s="31" t="s">
        <v>236</v>
      </c>
      <c r="D355" s="79"/>
      <c r="E355" s="80"/>
      <c r="F355" s="31" t="s">
        <v>254</v>
      </c>
      <c r="G355" s="82">
        <v>8612188</v>
      </c>
      <c r="H355" s="82">
        <v>5206505.8499999996</v>
      </c>
      <c r="I355" s="78">
        <f t="shared" si="10"/>
        <v>0.60455088184326677</v>
      </c>
      <c r="J355" s="156" t="s">
        <v>854</v>
      </c>
      <c r="K355" s="157"/>
      <c r="L355" s="158"/>
    </row>
    <row r="356" spans="1:12" ht="22.5" customHeight="1" x14ac:dyDescent="0.25">
      <c r="A356" s="159" t="s">
        <v>25</v>
      </c>
      <c r="B356" s="160"/>
      <c r="C356" s="31"/>
      <c r="D356" s="79"/>
      <c r="E356" s="80"/>
      <c r="F356" s="31"/>
      <c r="G356" s="82"/>
      <c r="H356" s="82"/>
      <c r="I356" s="78"/>
      <c r="J356" s="156"/>
      <c r="K356" s="157"/>
      <c r="L356" s="158"/>
    </row>
    <row r="357" spans="1:12" ht="37.5" customHeight="1" x14ac:dyDescent="0.25">
      <c r="A357" s="159" t="s">
        <v>255</v>
      </c>
      <c r="B357" s="160"/>
      <c r="C357" s="31" t="s">
        <v>236</v>
      </c>
      <c r="D357" s="79"/>
      <c r="E357" s="80"/>
      <c r="F357" s="31" t="s">
        <v>257</v>
      </c>
      <c r="G357" s="82"/>
      <c r="H357" s="82"/>
      <c r="I357" s="78"/>
      <c r="J357" s="156"/>
      <c r="K357" s="157"/>
      <c r="L357" s="158"/>
    </row>
    <row r="358" spans="1:12" ht="79.5" customHeight="1" x14ac:dyDescent="0.25">
      <c r="A358" s="159" t="s">
        <v>256</v>
      </c>
      <c r="B358" s="160"/>
      <c r="C358" s="31" t="s">
        <v>236</v>
      </c>
      <c r="D358" s="79"/>
      <c r="E358" s="80"/>
      <c r="F358" s="31" t="s">
        <v>258</v>
      </c>
      <c r="G358" s="82">
        <v>8612188</v>
      </c>
      <c r="H358" s="82">
        <v>5206505.8499999996</v>
      </c>
      <c r="I358" s="78">
        <f t="shared" ref="I358" si="11">H358/G358</f>
        <v>0.60455088184326677</v>
      </c>
      <c r="J358" s="156" t="s">
        <v>854</v>
      </c>
      <c r="K358" s="157"/>
      <c r="L358" s="158"/>
    </row>
    <row r="359" spans="1:12" ht="22.5" customHeight="1" x14ac:dyDescent="0.25">
      <c r="A359" s="159" t="s">
        <v>124</v>
      </c>
      <c r="B359" s="160"/>
      <c r="C359" s="31"/>
      <c r="D359" s="79"/>
      <c r="E359" s="80"/>
      <c r="F359" s="31"/>
      <c r="G359" s="82"/>
      <c r="H359" s="82"/>
      <c r="I359" s="78"/>
      <c r="J359" s="176"/>
      <c r="K359" s="176"/>
      <c r="L359" s="176"/>
    </row>
    <row r="360" spans="1:12" ht="49.5" customHeight="1" x14ac:dyDescent="0.25">
      <c r="A360" s="159" t="s">
        <v>259</v>
      </c>
      <c r="B360" s="160"/>
      <c r="C360" s="31" t="s">
        <v>236</v>
      </c>
      <c r="D360" s="79"/>
      <c r="E360" s="80"/>
      <c r="F360" s="31" t="s">
        <v>260</v>
      </c>
      <c r="G360" s="82"/>
      <c r="H360" s="82"/>
      <c r="I360" s="78"/>
      <c r="J360" s="156"/>
      <c r="K360" s="157"/>
      <c r="L360" s="158"/>
    </row>
    <row r="361" spans="1:12" ht="81" customHeight="1" x14ac:dyDescent="0.25">
      <c r="A361" s="159" t="s">
        <v>261</v>
      </c>
      <c r="B361" s="160"/>
      <c r="C361" s="31" t="s">
        <v>236</v>
      </c>
      <c r="D361" s="79" t="s">
        <v>845</v>
      </c>
      <c r="E361" s="80" t="s">
        <v>858</v>
      </c>
      <c r="F361" s="31" t="s">
        <v>262</v>
      </c>
      <c r="G361" s="82">
        <v>8612188</v>
      </c>
      <c r="H361" s="82">
        <v>5206505.8499999996</v>
      </c>
      <c r="I361" s="78">
        <f t="shared" ref="I361" si="12">H361/G361</f>
        <v>0.60455088184326677</v>
      </c>
      <c r="J361" s="156" t="s">
        <v>854</v>
      </c>
      <c r="K361" s="157"/>
      <c r="L361" s="158"/>
    </row>
    <row r="362" spans="1:12" ht="20.25" customHeight="1" x14ac:dyDescent="0.25">
      <c r="A362" s="159" t="s">
        <v>263</v>
      </c>
      <c r="B362" s="160"/>
      <c r="C362" s="31" t="s">
        <v>236</v>
      </c>
      <c r="D362" s="79"/>
      <c r="E362" s="80"/>
      <c r="F362" s="31" t="s">
        <v>264</v>
      </c>
      <c r="G362" s="82"/>
      <c r="H362" s="82"/>
      <c r="I362" s="78"/>
      <c r="J362" s="176"/>
      <c r="K362" s="176"/>
      <c r="L362" s="176"/>
    </row>
    <row r="363" spans="1:12" ht="23.25" customHeight="1" x14ac:dyDescent="0.25">
      <c r="A363" s="159" t="s">
        <v>265</v>
      </c>
      <c r="B363" s="160"/>
      <c r="C363" s="31" t="s">
        <v>236</v>
      </c>
      <c r="D363" s="79"/>
      <c r="E363" s="80"/>
      <c r="F363" s="31" t="s">
        <v>266</v>
      </c>
      <c r="G363" s="82"/>
      <c r="H363" s="82"/>
      <c r="I363" s="78"/>
      <c r="J363" s="156"/>
      <c r="K363" s="157"/>
      <c r="L363" s="158"/>
    </row>
    <row r="364" spans="1:12" ht="17.25" customHeight="1" x14ac:dyDescent="0.25">
      <c r="A364" s="159" t="s">
        <v>267</v>
      </c>
      <c r="B364" s="160"/>
      <c r="C364" s="31" t="s">
        <v>236</v>
      </c>
      <c r="D364" s="79"/>
      <c r="E364" s="80"/>
      <c r="F364" s="31" t="s">
        <v>268</v>
      </c>
      <c r="G364" s="82"/>
      <c r="H364" s="82"/>
      <c r="I364" s="78"/>
      <c r="J364" s="176"/>
      <c r="K364" s="176"/>
      <c r="L364" s="176"/>
    </row>
    <row r="365" spans="1:12" ht="25.5" customHeight="1" x14ac:dyDescent="0.25">
      <c r="A365" s="159" t="s">
        <v>269</v>
      </c>
      <c r="B365" s="160"/>
      <c r="C365" s="31" t="s">
        <v>236</v>
      </c>
      <c r="D365" s="79"/>
      <c r="E365" s="80"/>
      <c r="F365" s="31" t="s">
        <v>270</v>
      </c>
      <c r="G365" s="82">
        <v>1991100</v>
      </c>
      <c r="H365" s="82">
        <v>1991100</v>
      </c>
      <c r="I365" s="78">
        <f t="shared" ref="I365" si="13">H365/G365</f>
        <v>1</v>
      </c>
      <c r="J365" s="176"/>
      <c r="K365" s="176"/>
      <c r="L365" s="176"/>
    </row>
    <row r="366" spans="1:12" ht="21.75" customHeight="1" x14ac:dyDescent="0.25">
      <c r="A366" s="159" t="s">
        <v>25</v>
      </c>
      <c r="B366" s="160"/>
      <c r="C366" s="31"/>
      <c r="D366" s="79"/>
      <c r="E366" s="80"/>
      <c r="F366" s="31"/>
      <c r="G366" s="82"/>
      <c r="H366" s="82"/>
      <c r="I366" s="78"/>
      <c r="J366" s="156"/>
      <c r="K366" s="157"/>
      <c r="L366" s="158"/>
    </row>
    <row r="367" spans="1:12" ht="36.75" customHeight="1" x14ac:dyDescent="0.25">
      <c r="A367" s="159" t="s">
        <v>271</v>
      </c>
      <c r="B367" s="160"/>
      <c r="C367" s="31" t="s">
        <v>236</v>
      </c>
      <c r="D367" s="79"/>
      <c r="E367" s="80"/>
      <c r="F367" s="31" t="s">
        <v>272</v>
      </c>
      <c r="G367" s="82"/>
      <c r="H367" s="82"/>
      <c r="I367" s="78"/>
      <c r="J367" s="176"/>
      <c r="K367" s="176"/>
      <c r="L367" s="176"/>
    </row>
    <row r="368" spans="1:12" ht="15.75" x14ac:dyDescent="0.25">
      <c r="A368" s="159" t="s">
        <v>124</v>
      </c>
      <c r="B368" s="160"/>
      <c r="C368" s="31"/>
      <c r="D368" s="79"/>
      <c r="E368" s="80"/>
      <c r="F368" s="31"/>
      <c r="G368" s="82"/>
      <c r="H368" s="82"/>
      <c r="I368" s="78"/>
      <c r="J368" s="176"/>
      <c r="K368" s="176"/>
      <c r="L368" s="176"/>
    </row>
    <row r="369" spans="1:12" ht="50.25" customHeight="1" x14ac:dyDescent="0.25">
      <c r="A369" s="159" t="s">
        <v>273</v>
      </c>
      <c r="B369" s="160"/>
      <c r="C369" s="31" t="s">
        <v>236</v>
      </c>
      <c r="D369" s="79"/>
      <c r="E369" s="80"/>
      <c r="F369" s="31" t="s">
        <v>274</v>
      </c>
      <c r="G369" s="82"/>
      <c r="H369" s="82"/>
      <c r="I369" s="78"/>
      <c r="J369" s="176"/>
      <c r="K369" s="176"/>
      <c r="L369" s="176"/>
    </row>
    <row r="370" spans="1:12" ht="30.75" customHeight="1" x14ac:dyDescent="0.25">
      <c r="A370" s="159" t="s">
        <v>276</v>
      </c>
      <c r="B370" s="160"/>
      <c r="C370" s="31" t="s">
        <v>236</v>
      </c>
      <c r="D370" s="79"/>
      <c r="E370" s="80"/>
      <c r="F370" s="31" t="s">
        <v>275</v>
      </c>
      <c r="G370" s="82">
        <v>1991100</v>
      </c>
      <c r="H370" s="82">
        <v>1991100</v>
      </c>
      <c r="I370" s="78">
        <f t="shared" ref="I370" si="14">H370/G370</f>
        <v>1</v>
      </c>
      <c r="J370" s="176"/>
      <c r="K370" s="176"/>
      <c r="L370" s="176"/>
    </row>
    <row r="371" spans="1:12" ht="15.75" customHeight="1" x14ac:dyDescent="0.25">
      <c r="A371" s="159" t="s">
        <v>124</v>
      </c>
      <c r="B371" s="160"/>
      <c r="C371" s="31"/>
      <c r="D371" s="79"/>
      <c r="E371" s="80"/>
      <c r="F371" s="31"/>
      <c r="G371" s="82"/>
      <c r="H371" s="82"/>
      <c r="I371" s="78"/>
      <c r="J371" s="176"/>
      <c r="K371" s="176"/>
      <c r="L371" s="176"/>
    </row>
    <row r="372" spans="1:12" ht="38.25" customHeight="1" x14ac:dyDescent="0.25">
      <c r="A372" s="159" t="s">
        <v>277</v>
      </c>
      <c r="B372" s="160"/>
      <c r="C372" s="31" t="s">
        <v>236</v>
      </c>
      <c r="D372" s="79" t="s">
        <v>845</v>
      </c>
      <c r="E372" s="80" t="s">
        <v>858</v>
      </c>
      <c r="F372" s="31" t="s">
        <v>278</v>
      </c>
      <c r="G372" s="82">
        <v>1991100</v>
      </c>
      <c r="H372" s="82">
        <v>1991100</v>
      </c>
      <c r="I372" s="78">
        <f t="shared" ref="I372" si="15">H372/G372</f>
        <v>1</v>
      </c>
      <c r="J372" s="176"/>
      <c r="K372" s="176"/>
      <c r="L372" s="176"/>
    </row>
    <row r="373" spans="1:12" ht="15.75" customHeight="1" x14ac:dyDescent="0.25">
      <c r="A373" s="159" t="s">
        <v>279</v>
      </c>
      <c r="B373" s="160"/>
      <c r="C373" s="31" t="s">
        <v>236</v>
      </c>
      <c r="D373" s="79"/>
      <c r="E373" s="80"/>
      <c r="F373" s="31" t="s">
        <v>280</v>
      </c>
      <c r="G373" s="82"/>
      <c r="H373" s="82"/>
      <c r="I373" s="78"/>
      <c r="J373" s="176"/>
      <c r="K373" s="176"/>
      <c r="L373" s="176"/>
    </row>
    <row r="374" spans="1:12" ht="48.75" customHeight="1" x14ac:dyDescent="0.25">
      <c r="A374" s="159" t="s">
        <v>281</v>
      </c>
      <c r="B374" s="160"/>
      <c r="C374" s="31" t="s">
        <v>236</v>
      </c>
      <c r="D374" s="79"/>
      <c r="E374" s="80"/>
      <c r="F374" s="31" t="s">
        <v>282</v>
      </c>
      <c r="G374" s="82"/>
      <c r="H374" s="82"/>
      <c r="I374" s="78"/>
      <c r="J374" s="176"/>
      <c r="K374" s="176"/>
      <c r="L374" s="176"/>
    </row>
    <row r="375" spans="1:12" ht="21" customHeight="1" x14ac:dyDescent="0.25">
      <c r="A375" s="159" t="s">
        <v>283</v>
      </c>
      <c r="B375" s="160"/>
      <c r="C375" s="31" t="s">
        <v>236</v>
      </c>
      <c r="D375" s="79"/>
      <c r="E375" s="80"/>
      <c r="F375" s="31"/>
      <c r="G375" s="84"/>
      <c r="H375" s="84"/>
      <c r="I375" s="85"/>
      <c r="J375" s="176"/>
      <c r="K375" s="176"/>
      <c r="L375" s="176"/>
    </row>
    <row r="376" spans="1:12" ht="15.75" customHeight="1" x14ac:dyDescent="0.25">
      <c r="A376" s="159" t="s">
        <v>325</v>
      </c>
      <c r="B376" s="160"/>
      <c r="C376" s="31" t="s">
        <v>236</v>
      </c>
      <c r="D376" s="79"/>
      <c r="E376" s="80"/>
      <c r="F376" s="31" t="s">
        <v>326</v>
      </c>
      <c r="G376" s="84">
        <v>13355340.390000001</v>
      </c>
      <c r="H376" s="84">
        <v>13355340.390000001</v>
      </c>
      <c r="I376" s="78">
        <f t="shared" ref="I376" si="16">H376/G376</f>
        <v>1</v>
      </c>
      <c r="J376" s="176"/>
      <c r="K376" s="176"/>
      <c r="L376" s="176"/>
    </row>
    <row r="377" spans="1:12" ht="39.75" customHeight="1" x14ac:dyDescent="0.25">
      <c r="A377" s="212" t="s">
        <v>126</v>
      </c>
      <c r="B377" s="213"/>
      <c r="C377" s="213"/>
      <c r="D377" s="213"/>
      <c r="E377" s="213"/>
      <c r="F377" s="213"/>
      <c r="G377" s="213"/>
      <c r="H377" s="213"/>
      <c r="I377" s="214"/>
      <c r="J377" s="176"/>
      <c r="K377" s="176"/>
      <c r="L377" s="176"/>
    </row>
    <row r="378" spans="1:12" ht="21.75" customHeight="1" x14ac:dyDescent="0.25">
      <c r="A378" s="159" t="s">
        <v>120</v>
      </c>
      <c r="B378" s="160"/>
      <c r="C378" s="73" t="s">
        <v>121</v>
      </c>
      <c r="D378" s="73" t="s">
        <v>121</v>
      </c>
      <c r="E378" s="73" t="s">
        <v>121</v>
      </c>
      <c r="F378" s="73">
        <v>510</v>
      </c>
      <c r="G378" s="82">
        <v>75787590.219999999</v>
      </c>
      <c r="H378" s="82">
        <v>75700841.010000005</v>
      </c>
      <c r="I378" s="19"/>
      <c r="J378" s="176"/>
      <c r="K378" s="176"/>
      <c r="L378" s="176"/>
    </row>
    <row r="379" spans="1:12" ht="24.75" customHeight="1" x14ac:dyDescent="0.25">
      <c r="A379" s="159" t="s">
        <v>122</v>
      </c>
      <c r="B379" s="160"/>
      <c r="C379" s="73" t="s">
        <v>121</v>
      </c>
      <c r="D379" s="73" t="s">
        <v>121</v>
      </c>
      <c r="E379" s="73" t="s">
        <v>121</v>
      </c>
      <c r="F379" s="73" t="s">
        <v>121</v>
      </c>
      <c r="G379" s="82">
        <v>1584132780.3900001</v>
      </c>
      <c r="H379" s="82">
        <v>1558377597.75</v>
      </c>
      <c r="I379" s="19"/>
      <c r="J379" s="176"/>
      <c r="K379" s="176"/>
      <c r="L379" s="176"/>
    </row>
    <row r="380" spans="1:12" ht="19.5" customHeight="1" x14ac:dyDescent="0.25">
      <c r="A380" s="159" t="s">
        <v>322</v>
      </c>
      <c r="B380" s="160"/>
      <c r="C380" s="73" t="s">
        <v>121</v>
      </c>
      <c r="D380" s="73" t="s">
        <v>121</v>
      </c>
      <c r="E380" s="73" t="s">
        <v>121</v>
      </c>
      <c r="F380" s="73">
        <v>510</v>
      </c>
      <c r="G380" s="82"/>
      <c r="H380" s="82"/>
      <c r="I380" s="19"/>
      <c r="J380" s="176"/>
      <c r="K380" s="176"/>
      <c r="L380" s="176"/>
    </row>
    <row r="381" spans="1:12" ht="35.25" customHeight="1" x14ac:dyDescent="0.25">
      <c r="A381" s="159" t="s">
        <v>123</v>
      </c>
      <c r="B381" s="160"/>
      <c r="C381" s="73" t="s">
        <v>121</v>
      </c>
      <c r="D381" s="73" t="s">
        <v>121</v>
      </c>
      <c r="E381" s="73" t="s">
        <v>121</v>
      </c>
      <c r="F381" s="73" t="s">
        <v>121</v>
      </c>
      <c r="G381" s="82">
        <v>1659920370.6099999</v>
      </c>
      <c r="H381" s="82">
        <f>H383+H395+H405+H416</f>
        <v>1592351230.4599998</v>
      </c>
      <c r="I381" s="78">
        <f t="shared" ref="I381" si="17">H381/G381</f>
        <v>0.95929374604567974</v>
      </c>
      <c r="J381" s="161" t="s">
        <v>844</v>
      </c>
      <c r="K381" s="161"/>
      <c r="L381" s="161"/>
    </row>
    <row r="382" spans="1:12" ht="15.75" customHeight="1" x14ac:dyDescent="0.25">
      <c r="A382" s="159" t="s">
        <v>25</v>
      </c>
      <c r="B382" s="160"/>
      <c r="C382" s="6"/>
      <c r="D382" s="6"/>
      <c r="E382" s="18"/>
      <c r="F382" s="19"/>
      <c r="G382" s="82"/>
      <c r="H382" s="82"/>
      <c r="I382" s="19"/>
      <c r="J382" s="174"/>
      <c r="K382" s="175"/>
      <c r="L382" s="151"/>
    </row>
    <row r="383" spans="1:12" ht="41.25" customHeight="1" x14ac:dyDescent="0.25">
      <c r="A383" s="159" t="s">
        <v>234</v>
      </c>
      <c r="B383" s="160"/>
      <c r="C383" s="31" t="s">
        <v>236</v>
      </c>
      <c r="D383" s="73"/>
      <c r="E383" s="18">
        <f>SUM(E385:E391)</f>
        <v>0</v>
      </c>
      <c r="F383" s="31" t="s">
        <v>235</v>
      </c>
      <c r="G383" s="82">
        <f>G385+G386+G387+G388+G389+G390+G391+G392+G393+G394</f>
        <v>957125975.18999982</v>
      </c>
      <c r="H383" s="82">
        <f>H385+H386+H387+H388+H389+H390+H391+H392+H393+H394</f>
        <v>953173239.90999985</v>
      </c>
      <c r="I383" s="78">
        <f t="shared" ref="I383" si="18">H383/G383</f>
        <v>0.99587020373236101</v>
      </c>
      <c r="J383" s="161" t="s">
        <v>844</v>
      </c>
      <c r="K383" s="161"/>
      <c r="L383" s="161"/>
    </row>
    <row r="384" spans="1:12" ht="15.75" x14ac:dyDescent="0.25">
      <c r="A384" s="159" t="s">
        <v>124</v>
      </c>
      <c r="B384" s="160"/>
      <c r="C384" s="31"/>
      <c r="D384" s="73"/>
      <c r="E384" s="18"/>
      <c r="F384" s="31"/>
      <c r="G384" s="82"/>
      <c r="H384" s="82"/>
      <c r="I384" s="19"/>
      <c r="J384" s="173"/>
      <c r="K384" s="173"/>
      <c r="L384" s="173"/>
    </row>
    <row r="385" spans="1:12" ht="32.450000000000003" customHeight="1" x14ac:dyDescent="0.25">
      <c r="A385" s="159" t="s">
        <v>238</v>
      </c>
      <c r="B385" s="160"/>
      <c r="C385" s="31" t="s">
        <v>236</v>
      </c>
      <c r="D385" s="31" t="s">
        <v>845</v>
      </c>
      <c r="E385" s="80" t="s">
        <v>846</v>
      </c>
      <c r="F385" s="31" t="s">
        <v>237</v>
      </c>
      <c r="G385" s="82">
        <v>671750000</v>
      </c>
      <c r="H385" s="82">
        <v>671566877.29999995</v>
      </c>
      <c r="I385" s="78">
        <f t="shared" ref="I385:I390" si="19">H385/G385</f>
        <v>0.99972739456643089</v>
      </c>
      <c r="J385" s="161" t="s">
        <v>844</v>
      </c>
      <c r="K385" s="161"/>
      <c r="L385" s="161"/>
    </row>
    <row r="386" spans="1:12" ht="32.450000000000003" customHeight="1" x14ac:dyDescent="0.25">
      <c r="A386" s="159" t="s">
        <v>238</v>
      </c>
      <c r="B386" s="160"/>
      <c r="C386" s="31" t="s">
        <v>236</v>
      </c>
      <c r="D386" s="31" t="s">
        <v>847</v>
      </c>
      <c r="E386" s="80" t="s">
        <v>846</v>
      </c>
      <c r="F386" s="31" t="s">
        <v>237</v>
      </c>
      <c r="G386" s="82">
        <v>40724867.020000003</v>
      </c>
      <c r="H386" s="82">
        <v>40217422.880000003</v>
      </c>
      <c r="I386" s="78">
        <f t="shared" si="19"/>
        <v>0.98753969804859532</v>
      </c>
      <c r="J386" s="161" t="s">
        <v>844</v>
      </c>
      <c r="K386" s="161"/>
      <c r="L386" s="161"/>
    </row>
    <row r="387" spans="1:12" ht="32.450000000000003" customHeight="1" x14ac:dyDescent="0.25">
      <c r="A387" s="159" t="s">
        <v>238</v>
      </c>
      <c r="B387" s="160"/>
      <c r="C387" s="31" t="s">
        <v>236</v>
      </c>
      <c r="D387" s="31" t="s">
        <v>859</v>
      </c>
      <c r="E387" s="80" t="s">
        <v>846</v>
      </c>
      <c r="F387" s="31" t="s">
        <v>237</v>
      </c>
      <c r="G387" s="82">
        <v>22200000</v>
      </c>
      <c r="H387" s="82">
        <v>21800728.309999999</v>
      </c>
      <c r="I387" s="78">
        <f t="shared" si="19"/>
        <v>0.98201478873873871</v>
      </c>
      <c r="J387" s="161" t="s">
        <v>844</v>
      </c>
      <c r="K387" s="161"/>
      <c r="L387" s="161"/>
    </row>
    <row r="388" spans="1:12" ht="32.450000000000003" customHeight="1" x14ac:dyDescent="0.25">
      <c r="A388" s="159" t="s">
        <v>239</v>
      </c>
      <c r="B388" s="160"/>
      <c r="C388" s="31" t="s">
        <v>236</v>
      </c>
      <c r="D388" s="31" t="s">
        <v>845</v>
      </c>
      <c r="E388" s="80" t="s">
        <v>846</v>
      </c>
      <c r="F388" s="31" t="s">
        <v>240</v>
      </c>
      <c r="G388" s="82">
        <v>3935000</v>
      </c>
      <c r="H388" s="82">
        <v>3510314.92</v>
      </c>
      <c r="I388" s="78">
        <f t="shared" si="19"/>
        <v>0.89207494790343078</v>
      </c>
      <c r="J388" s="161" t="s">
        <v>844</v>
      </c>
      <c r="K388" s="161"/>
      <c r="L388" s="161"/>
    </row>
    <row r="389" spans="1:12" ht="32.450000000000003" customHeight="1" x14ac:dyDescent="0.25">
      <c r="A389" s="159" t="s">
        <v>239</v>
      </c>
      <c r="B389" s="160"/>
      <c r="C389" s="31" t="s">
        <v>236</v>
      </c>
      <c r="D389" s="31" t="s">
        <v>847</v>
      </c>
      <c r="E389" s="80" t="s">
        <v>846</v>
      </c>
      <c r="F389" s="31" t="s">
        <v>240</v>
      </c>
      <c r="G389" s="82">
        <v>594155.17000000004</v>
      </c>
      <c r="H389" s="82">
        <v>472211.22</v>
      </c>
      <c r="I389" s="78">
        <f t="shared" si="19"/>
        <v>0.79476076931216455</v>
      </c>
      <c r="J389" s="161" t="s">
        <v>844</v>
      </c>
      <c r="K389" s="161"/>
      <c r="L389" s="161"/>
    </row>
    <row r="390" spans="1:12" ht="32.450000000000003" customHeight="1" x14ac:dyDescent="0.25">
      <c r="A390" s="159" t="s">
        <v>239</v>
      </c>
      <c r="B390" s="160"/>
      <c r="C390" s="31" t="s">
        <v>236</v>
      </c>
      <c r="D390" s="31" t="s">
        <v>859</v>
      </c>
      <c r="E390" s="80" t="s">
        <v>846</v>
      </c>
      <c r="F390" s="31" t="s">
        <v>240</v>
      </c>
      <c r="G390" s="82">
        <v>162419.81</v>
      </c>
      <c r="H390" s="82">
        <v>48572.58</v>
      </c>
      <c r="I390" s="78">
        <f t="shared" si="19"/>
        <v>0.2990557617325128</v>
      </c>
      <c r="J390" s="161" t="s">
        <v>844</v>
      </c>
      <c r="K390" s="161"/>
      <c r="L390" s="161"/>
    </row>
    <row r="391" spans="1:12" ht="64.5" customHeight="1" x14ac:dyDescent="0.25">
      <c r="A391" s="159" t="s">
        <v>241</v>
      </c>
      <c r="B391" s="160"/>
      <c r="C391" s="31" t="s">
        <v>236</v>
      </c>
      <c r="D391" s="31"/>
      <c r="E391" s="80" t="s">
        <v>846</v>
      </c>
      <c r="F391" s="31" t="s">
        <v>242</v>
      </c>
      <c r="G391" s="82"/>
      <c r="H391" s="82"/>
      <c r="I391" s="19"/>
      <c r="J391" s="161"/>
      <c r="K391" s="161"/>
      <c r="L391" s="161"/>
    </row>
    <row r="392" spans="1:12" ht="52.5" customHeight="1" x14ac:dyDescent="0.25">
      <c r="A392" s="159" t="s">
        <v>243</v>
      </c>
      <c r="B392" s="160"/>
      <c r="C392" s="31" t="s">
        <v>236</v>
      </c>
      <c r="D392" s="31" t="s">
        <v>845</v>
      </c>
      <c r="E392" s="80" t="s">
        <v>846</v>
      </c>
      <c r="F392" s="31" t="s">
        <v>244</v>
      </c>
      <c r="G392" s="82">
        <v>198163662.53999999</v>
      </c>
      <c r="H392" s="82">
        <v>197222898.91999999</v>
      </c>
      <c r="I392" s="78">
        <f t="shared" ref="I392:I395" si="20">H392/G392</f>
        <v>0.99525259269059929</v>
      </c>
      <c r="J392" s="161" t="s">
        <v>844</v>
      </c>
      <c r="K392" s="161"/>
      <c r="L392" s="161"/>
    </row>
    <row r="393" spans="1:12" ht="52.5" customHeight="1" x14ac:dyDescent="0.25">
      <c r="A393" s="159" t="s">
        <v>243</v>
      </c>
      <c r="B393" s="160"/>
      <c r="C393" s="31" t="s">
        <v>236</v>
      </c>
      <c r="D393" s="31" t="s">
        <v>847</v>
      </c>
      <c r="E393" s="80" t="s">
        <v>846</v>
      </c>
      <c r="F393" s="31" t="s">
        <v>244</v>
      </c>
      <c r="G393" s="82">
        <v>12560870.65</v>
      </c>
      <c r="H393" s="82">
        <v>11881936.380000001</v>
      </c>
      <c r="I393" s="78">
        <f t="shared" si="20"/>
        <v>0.94594847053854503</v>
      </c>
      <c r="J393" s="161" t="s">
        <v>844</v>
      </c>
      <c r="K393" s="161"/>
      <c r="L393" s="161"/>
    </row>
    <row r="394" spans="1:12" ht="48" customHeight="1" x14ac:dyDescent="0.25">
      <c r="A394" s="159" t="s">
        <v>243</v>
      </c>
      <c r="B394" s="160"/>
      <c r="C394" s="31" t="s">
        <v>236</v>
      </c>
      <c r="D394" s="31" t="s">
        <v>859</v>
      </c>
      <c r="E394" s="80" t="s">
        <v>846</v>
      </c>
      <c r="F394" s="31" t="s">
        <v>244</v>
      </c>
      <c r="G394" s="82">
        <v>7035000</v>
      </c>
      <c r="H394" s="82">
        <v>6452277.4000000004</v>
      </c>
      <c r="I394" s="78">
        <f t="shared" si="20"/>
        <v>0.91716807391613364</v>
      </c>
      <c r="J394" s="161" t="s">
        <v>844</v>
      </c>
      <c r="K394" s="161"/>
      <c r="L394" s="161"/>
    </row>
    <row r="395" spans="1:12" ht="34.5" customHeight="1" x14ac:dyDescent="0.25">
      <c r="A395" s="159" t="s">
        <v>245</v>
      </c>
      <c r="B395" s="160"/>
      <c r="C395" s="31" t="s">
        <v>236</v>
      </c>
      <c r="D395" s="31"/>
      <c r="E395" s="80" t="s">
        <v>846</v>
      </c>
      <c r="F395" s="31" t="s">
        <v>246</v>
      </c>
      <c r="G395" s="82">
        <v>691499395.41999996</v>
      </c>
      <c r="H395" s="82">
        <f>H397</f>
        <v>629830951.21000004</v>
      </c>
      <c r="I395" s="78">
        <f t="shared" si="20"/>
        <v>0.91081923625899341</v>
      </c>
      <c r="J395" s="161" t="s">
        <v>844</v>
      </c>
      <c r="K395" s="161"/>
      <c r="L395" s="161"/>
    </row>
    <row r="396" spans="1:12" ht="24.75" customHeight="1" x14ac:dyDescent="0.25">
      <c r="A396" s="159" t="s">
        <v>25</v>
      </c>
      <c r="B396" s="160"/>
      <c r="C396" s="31"/>
      <c r="D396" s="31"/>
      <c r="E396" s="80" t="s">
        <v>846</v>
      </c>
      <c r="F396" s="31"/>
      <c r="G396" s="82"/>
      <c r="H396" s="82"/>
      <c r="I396" s="19"/>
      <c r="J396" s="173"/>
      <c r="K396" s="173"/>
      <c r="L396" s="173"/>
    </row>
    <row r="397" spans="1:12" ht="33" customHeight="1" x14ac:dyDescent="0.25">
      <c r="A397" s="159" t="s">
        <v>247</v>
      </c>
      <c r="B397" s="160"/>
      <c r="C397" s="31" t="s">
        <v>236</v>
      </c>
      <c r="D397" s="31"/>
      <c r="E397" s="80" t="s">
        <v>846</v>
      </c>
      <c r="F397" s="31" t="s">
        <v>248</v>
      </c>
      <c r="G397" s="82">
        <v>691499395.41999996</v>
      </c>
      <c r="H397" s="82">
        <f>H399+H400+H401+H402+H403+H404</f>
        <v>629830951.21000004</v>
      </c>
      <c r="I397" s="78">
        <f t="shared" ref="I397" si="21">H397/G397</f>
        <v>0.91081923625899341</v>
      </c>
      <c r="J397" s="161" t="s">
        <v>844</v>
      </c>
      <c r="K397" s="161"/>
      <c r="L397" s="161"/>
    </row>
    <row r="398" spans="1:12" ht="24" customHeight="1" x14ac:dyDescent="0.25">
      <c r="A398" s="159" t="s">
        <v>124</v>
      </c>
      <c r="B398" s="160"/>
      <c r="C398" s="31"/>
      <c r="D398" s="31"/>
      <c r="E398" s="80" t="s">
        <v>846</v>
      </c>
      <c r="F398" s="31"/>
      <c r="G398" s="82"/>
      <c r="H398" s="82"/>
      <c r="I398" s="19"/>
      <c r="J398" s="161"/>
      <c r="K398" s="161"/>
      <c r="L398" s="161"/>
    </row>
    <row r="399" spans="1:12" ht="39" customHeight="1" x14ac:dyDescent="0.25">
      <c r="A399" s="159" t="s">
        <v>251</v>
      </c>
      <c r="B399" s="160"/>
      <c r="C399" s="31" t="s">
        <v>236</v>
      </c>
      <c r="D399" s="31" t="s">
        <v>845</v>
      </c>
      <c r="E399" s="80" t="s">
        <v>846</v>
      </c>
      <c r="F399" s="31" t="s">
        <v>252</v>
      </c>
      <c r="G399" s="82">
        <v>511073829.58999997</v>
      </c>
      <c r="H399" s="82">
        <v>496233212.57999998</v>
      </c>
      <c r="I399" s="78">
        <f t="shared" ref="I399:I405" si="22">H399/G399</f>
        <v>0.97096189209706629</v>
      </c>
      <c r="J399" s="161" t="s">
        <v>844</v>
      </c>
      <c r="K399" s="161"/>
      <c r="L399" s="161"/>
    </row>
    <row r="400" spans="1:12" ht="36" customHeight="1" x14ac:dyDescent="0.25">
      <c r="A400" s="159" t="s">
        <v>251</v>
      </c>
      <c r="B400" s="160"/>
      <c r="C400" s="31" t="s">
        <v>236</v>
      </c>
      <c r="D400" s="31" t="s">
        <v>847</v>
      </c>
      <c r="E400" s="80" t="s">
        <v>846</v>
      </c>
      <c r="F400" s="31" t="s">
        <v>252</v>
      </c>
      <c r="G400" s="82">
        <v>33156456.260000002</v>
      </c>
      <c r="H400" s="82">
        <v>25658527.66</v>
      </c>
      <c r="I400" s="78">
        <f t="shared" si="22"/>
        <v>0.77386218414886776</v>
      </c>
      <c r="J400" s="161" t="s">
        <v>844</v>
      </c>
      <c r="K400" s="161"/>
      <c r="L400" s="161"/>
    </row>
    <row r="401" spans="1:12" ht="38.25" customHeight="1" x14ac:dyDescent="0.25">
      <c r="A401" s="159" t="s">
        <v>251</v>
      </c>
      <c r="B401" s="160"/>
      <c r="C401" s="31" t="s">
        <v>236</v>
      </c>
      <c r="D401" s="31" t="s">
        <v>859</v>
      </c>
      <c r="E401" s="80" t="s">
        <v>846</v>
      </c>
      <c r="F401" s="31" t="s">
        <v>252</v>
      </c>
      <c r="G401" s="82">
        <v>84969109.569999993</v>
      </c>
      <c r="H401" s="82">
        <v>49234708.009999998</v>
      </c>
      <c r="I401" s="78">
        <f t="shared" si="22"/>
        <v>0.57944243807143858</v>
      </c>
      <c r="J401" s="161" t="s">
        <v>844</v>
      </c>
      <c r="K401" s="161"/>
      <c r="L401" s="161"/>
    </row>
    <row r="402" spans="1:12" ht="39.75" customHeight="1" x14ac:dyDescent="0.25">
      <c r="A402" s="159" t="s">
        <v>324</v>
      </c>
      <c r="B402" s="160"/>
      <c r="C402" s="31" t="s">
        <v>236</v>
      </c>
      <c r="D402" s="31" t="s">
        <v>845</v>
      </c>
      <c r="E402" s="80" t="s">
        <v>846</v>
      </c>
      <c r="F402" s="31" t="s">
        <v>323</v>
      </c>
      <c r="G402" s="82">
        <v>55000000</v>
      </c>
      <c r="H402" s="82">
        <v>51404502.960000001</v>
      </c>
      <c r="I402" s="78">
        <f t="shared" si="22"/>
        <v>0.93462732654545455</v>
      </c>
      <c r="J402" s="161" t="s">
        <v>844</v>
      </c>
      <c r="K402" s="161"/>
      <c r="L402" s="161"/>
    </row>
    <row r="403" spans="1:12" ht="21" customHeight="1" x14ac:dyDescent="0.25">
      <c r="A403" s="159" t="s">
        <v>324</v>
      </c>
      <c r="B403" s="160"/>
      <c r="C403" s="31" t="s">
        <v>236</v>
      </c>
      <c r="D403" s="31" t="s">
        <v>847</v>
      </c>
      <c r="E403" s="80" t="s">
        <v>846</v>
      </c>
      <c r="F403" s="31" t="s">
        <v>323</v>
      </c>
      <c r="G403" s="82">
        <v>4250000</v>
      </c>
      <c r="H403" s="82">
        <v>4250000</v>
      </c>
      <c r="I403" s="78">
        <f t="shared" si="22"/>
        <v>1</v>
      </c>
      <c r="J403" s="173"/>
      <c r="K403" s="173"/>
      <c r="L403" s="173"/>
    </row>
    <row r="404" spans="1:12" ht="22.5" customHeight="1" x14ac:dyDescent="0.25">
      <c r="A404" s="159" t="s">
        <v>324</v>
      </c>
      <c r="B404" s="160"/>
      <c r="C404" s="31" t="s">
        <v>236</v>
      </c>
      <c r="D404" s="31" t="s">
        <v>859</v>
      </c>
      <c r="E404" s="80" t="s">
        <v>846</v>
      </c>
      <c r="F404" s="31" t="s">
        <v>323</v>
      </c>
      <c r="G404" s="82">
        <v>3050000</v>
      </c>
      <c r="H404" s="82">
        <v>3050000</v>
      </c>
      <c r="I404" s="78">
        <f t="shared" si="22"/>
        <v>1</v>
      </c>
      <c r="J404" s="161"/>
      <c r="K404" s="161"/>
      <c r="L404" s="161"/>
    </row>
    <row r="405" spans="1:12" ht="32.25" customHeight="1" x14ac:dyDescent="0.25">
      <c r="A405" s="159" t="s">
        <v>253</v>
      </c>
      <c r="B405" s="160"/>
      <c r="C405" s="31" t="s">
        <v>236</v>
      </c>
      <c r="D405" s="31"/>
      <c r="E405" s="80" t="s">
        <v>846</v>
      </c>
      <c r="F405" s="31" t="s">
        <v>254</v>
      </c>
      <c r="G405" s="82">
        <v>790000</v>
      </c>
      <c r="H405" s="82">
        <v>362466.31</v>
      </c>
      <c r="I405" s="78">
        <f t="shared" si="22"/>
        <v>0.45881811392405064</v>
      </c>
      <c r="J405" s="161" t="s">
        <v>844</v>
      </c>
      <c r="K405" s="161"/>
      <c r="L405" s="161"/>
    </row>
    <row r="406" spans="1:12" ht="32.25" customHeight="1" x14ac:dyDescent="0.25">
      <c r="A406" s="159" t="s">
        <v>25</v>
      </c>
      <c r="B406" s="160"/>
      <c r="C406" s="31"/>
      <c r="D406" s="31"/>
      <c r="E406" s="80" t="s">
        <v>846</v>
      </c>
      <c r="F406" s="31"/>
      <c r="G406" s="82"/>
      <c r="H406" s="82"/>
      <c r="I406" s="19"/>
      <c r="J406" s="161" t="s">
        <v>844</v>
      </c>
      <c r="K406" s="161"/>
      <c r="L406" s="161"/>
    </row>
    <row r="407" spans="1:12" ht="31.5" customHeight="1" x14ac:dyDescent="0.25">
      <c r="A407" s="159" t="s">
        <v>255</v>
      </c>
      <c r="B407" s="160"/>
      <c r="C407" s="31" t="s">
        <v>236</v>
      </c>
      <c r="D407" s="31"/>
      <c r="E407" s="80" t="s">
        <v>846</v>
      </c>
      <c r="F407" s="31" t="s">
        <v>257</v>
      </c>
      <c r="G407" s="82"/>
      <c r="H407" s="82"/>
      <c r="I407" s="19"/>
      <c r="J407" s="161" t="s">
        <v>844</v>
      </c>
      <c r="K407" s="161"/>
      <c r="L407" s="161"/>
    </row>
    <row r="408" spans="1:12" ht="32.25" customHeight="1" x14ac:dyDescent="0.25">
      <c r="A408" s="159" t="s">
        <v>256</v>
      </c>
      <c r="B408" s="160"/>
      <c r="C408" s="31" t="s">
        <v>236</v>
      </c>
      <c r="D408" s="31"/>
      <c r="E408" s="80" t="s">
        <v>846</v>
      </c>
      <c r="F408" s="31" t="s">
        <v>258</v>
      </c>
      <c r="G408" s="82">
        <v>790000</v>
      </c>
      <c r="H408" s="82">
        <v>362466.31</v>
      </c>
      <c r="I408" s="78">
        <f t="shared" ref="I408" si="23">H408/G408</f>
        <v>0.45881811392405064</v>
      </c>
      <c r="J408" s="161" t="s">
        <v>844</v>
      </c>
      <c r="K408" s="161"/>
      <c r="L408" s="161"/>
    </row>
    <row r="409" spans="1:12" ht="22.5" customHeight="1" x14ac:dyDescent="0.25">
      <c r="A409" s="159" t="s">
        <v>124</v>
      </c>
      <c r="B409" s="160"/>
      <c r="C409" s="31"/>
      <c r="D409" s="31"/>
      <c r="E409" s="80" t="s">
        <v>846</v>
      </c>
      <c r="F409" s="31"/>
      <c r="G409" s="82"/>
      <c r="H409" s="82"/>
      <c r="I409" s="19"/>
      <c r="J409" s="161"/>
      <c r="K409" s="161"/>
      <c r="L409" s="161"/>
    </row>
    <row r="410" spans="1:12" ht="51" customHeight="1" x14ac:dyDescent="0.25">
      <c r="A410" s="159" t="s">
        <v>259</v>
      </c>
      <c r="B410" s="160"/>
      <c r="C410" s="31" t="s">
        <v>236</v>
      </c>
      <c r="D410" s="31" t="s">
        <v>845</v>
      </c>
      <c r="E410" s="80" t="s">
        <v>846</v>
      </c>
      <c r="F410" s="31" t="s">
        <v>260</v>
      </c>
      <c r="G410" s="82">
        <v>750000</v>
      </c>
      <c r="H410" s="82">
        <v>362466.31</v>
      </c>
      <c r="I410" s="78">
        <f t="shared" ref="I410:I411" si="24">H410/G410</f>
        <v>0.48328841333333333</v>
      </c>
      <c r="J410" s="161" t="s">
        <v>844</v>
      </c>
      <c r="K410" s="161"/>
      <c r="L410" s="161"/>
    </row>
    <row r="411" spans="1:12" ht="52.5" customHeight="1" x14ac:dyDescent="0.25">
      <c r="A411" s="159" t="s">
        <v>259</v>
      </c>
      <c r="B411" s="160"/>
      <c r="C411" s="31" t="s">
        <v>236</v>
      </c>
      <c r="D411" s="31" t="s">
        <v>847</v>
      </c>
      <c r="E411" s="80" t="s">
        <v>846</v>
      </c>
      <c r="F411" s="31" t="s">
        <v>260</v>
      </c>
      <c r="G411" s="82">
        <v>40000</v>
      </c>
      <c r="H411" s="82">
        <v>0</v>
      </c>
      <c r="I411" s="78">
        <f t="shared" si="24"/>
        <v>0</v>
      </c>
      <c r="J411" s="162"/>
      <c r="K411" s="162"/>
      <c r="L411" s="162"/>
    </row>
    <row r="412" spans="1:12" ht="40.5" customHeight="1" x14ac:dyDescent="0.25">
      <c r="A412" s="159" t="s">
        <v>261</v>
      </c>
      <c r="B412" s="160"/>
      <c r="C412" s="31" t="s">
        <v>236</v>
      </c>
      <c r="D412" s="31"/>
      <c r="E412" s="80" t="s">
        <v>846</v>
      </c>
      <c r="F412" s="31" t="s">
        <v>262</v>
      </c>
      <c r="G412" s="82"/>
      <c r="H412" s="82"/>
      <c r="I412" s="19"/>
      <c r="J412" s="162"/>
      <c r="K412" s="162"/>
      <c r="L412" s="162"/>
    </row>
    <row r="413" spans="1:12" ht="33" customHeight="1" x14ac:dyDescent="0.25">
      <c r="A413" s="159" t="s">
        <v>263</v>
      </c>
      <c r="B413" s="160"/>
      <c r="C413" s="31" t="s">
        <v>236</v>
      </c>
      <c r="D413" s="31"/>
      <c r="E413" s="80"/>
      <c r="F413" s="31" t="s">
        <v>264</v>
      </c>
      <c r="G413" s="82"/>
      <c r="H413" s="82"/>
      <c r="I413" s="19"/>
      <c r="J413" s="161"/>
      <c r="K413" s="161"/>
      <c r="L413" s="161"/>
    </row>
    <row r="414" spans="1:12" ht="17.25" customHeight="1" x14ac:dyDescent="0.25">
      <c r="A414" s="159" t="s">
        <v>265</v>
      </c>
      <c r="B414" s="160"/>
      <c r="C414" s="31" t="s">
        <v>236</v>
      </c>
      <c r="D414" s="31"/>
      <c r="E414" s="80"/>
      <c r="F414" s="31" t="s">
        <v>266</v>
      </c>
      <c r="G414" s="82"/>
      <c r="H414" s="82"/>
      <c r="I414" s="19"/>
      <c r="J414" s="162"/>
      <c r="K414" s="162"/>
      <c r="L414" s="162"/>
    </row>
    <row r="415" spans="1:12" ht="57" customHeight="1" x14ac:dyDescent="0.25">
      <c r="A415" s="159" t="s">
        <v>267</v>
      </c>
      <c r="B415" s="160"/>
      <c r="C415" s="31" t="s">
        <v>236</v>
      </c>
      <c r="D415" s="31"/>
      <c r="E415" s="80"/>
      <c r="F415" s="31" t="s">
        <v>268</v>
      </c>
      <c r="G415" s="82"/>
      <c r="H415" s="82"/>
      <c r="I415" s="19"/>
      <c r="J415" s="161"/>
      <c r="K415" s="161"/>
      <c r="L415" s="161"/>
    </row>
    <row r="416" spans="1:12" ht="30" customHeight="1" x14ac:dyDescent="0.25">
      <c r="A416" s="159" t="s">
        <v>269</v>
      </c>
      <c r="B416" s="160"/>
      <c r="C416" s="31" t="s">
        <v>236</v>
      </c>
      <c r="D416" s="31"/>
      <c r="E416" s="80"/>
      <c r="F416" s="31" t="s">
        <v>270</v>
      </c>
      <c r="G416" s="82">
        <v>10505000</v>
      </c>
      <c r="H416" s="82">
        <v>8984573.0299999993</v>
      </c>
      <c r="I416" s="78">
        <f t="shared" ref="I416:I433" si="25">H416/G416</f>
        <v>0.85526635221323177</v>
      </c>
      <c r="J416" s="161" t="s">
        <v>844</v>
      </c>
      <c r="K416" s="161"/>
      <c r="L416" s="161"/>
    </row>
    <row r="417" spans="1:12" ht="45" customHeight="1" x14ac:dyDescent="0.25">
      <c r="A417" s="159" t="s">
        <v>25</v>
      </c>
      <c r="B417" s="160"/>
      <c r="C417" s="31"/>
      <c r="D417" s="31"/>
      <c r="E417" s="80"/>
      <c r="F417" s="31"/>
      <c r="G417" s="82"/>
      <c r="H417" s="82"/>
      <c r="I417" s="19"/>
      <c r="J417" s="162"/>
      <c r="K417" s="162"/>
      <c r="L417" s="162"/>
    </row>
    <row r="418" spans="1:12" ht="36.75" customHeight="1" x14ac:dyDescent="0.25">
      <c r="A418" s="159" t="s">
        <v>271</v>
      </c>
      <c r="B418" s="160"/>
      <c r="C418" s="31" t="s">
        <v>236</v>
      </c>
      <c r="D418" s="31"/>
      <c r="E418" s="80"/>
      <c r="F418" s="31" t="s">
        <v>272</v>
      </c>
      <c r="G418" s="82">
        <v>1150000</v>
      </c>
      <c r="H418" s="82">
        <v>733984.72</v>
      </c>
      <c r="I418" s="78">
        <f t="shared" si="25"/>
        <v>0.63824758260869563</v>
      </c>
      <c r="J418" s="161" t="s">
        <v>844</v>
      </c>
      <c r="K418" s="161"/>
      <c r="L418" s="161"/>
    </row>
    <row r="419" spans="1:12" ht="15.75" x14ac:dyDescent="0.25">
      <c r="A419" s="159" t="s">
        <v>124</v>
      </c>
      <c r="B419" s="160"/>
      <c r="C419" s="31"/>
      <c r="D419" s="31"/>
      <c r="E419" s="80"/>
      <c r="F419" s="31"/>
      <c r="G419" s="82"/>
      <c r="H419" s="82"/>
      <c r="I419" s="19"/>
      <c r="J419" s="162"/>
      <c r="K419" s="162"/>
      <c r="L419" s="162"/>
    </row>
    <row r="420" spans="1:12" ht="55.5" customHeight="1" x14ac:dyDescent="0.25">
      <c r="A420" s="159" t="s">
        <v>273</v>
      </c>
      <c r="B420" s="160"/>
      <c r="C420" s="31" t="s">
        <v>236</v>
      </c>
      <c r="D420" s="31" t="s">
        <v>845</v>
      </c>
      <c r="E420" s="80"/>
      <c r="F420" s="31" t="s">
        <v>274</v>
      </c>
      <c r="G420" s="82">
        <v>850000</v>
      </c>
      <c r="H420" s="82">
        <v>613984.72</v>
      </c>
      <c r="I420" s="78">
        <f t="shared" si="25"/>
        <v>0.72233496470588232</v>
      </c>
      <c r="J420" s="161" t="s">
        <v>844</v>
      </c>
      <c r="K420" s="161"/>
      <c r="L420" s="161"/>
    </row>
    <row r="421" spans="1:12" ht="47.25" customHeight="1" x14ac:dyDescent="0.25">
      <c r="A421" s="159" t="s">
        <v>273</v>
      </c>
      <c r="B421" s="160"/>
      <c r="C421" s="31" t="s">
        <v>236</v>
      </c>
      <c r="D421" s="31" t="s">
        <v>847</v>
      </c>
      <c r="E421" s="80"/>
      <c r="F421" s="31" t="s">
        <v>274</v>
      </c>
      <c r="G421" s="82">
        <v>270000</v>
      </c>
      <c r="H421" s="82">
        <v>120000</v>
      </c>
      <c r="I421" s="78">
        <f t="shared" si="25"/>
        <v>0.44444444444444442</v>
      </c>
      <c r="J421" s="161" t="s">
        <v>844</v>
      </c>
      <c r="K421" s="161"/>
      <c r="L421" s="161"/>
    </row>
    <row r="422" spans="1:12" ht="51" customHeight="1" x14ac:dyDescent="0.25">
      <c r="A422" s="159" t="s">
        <v>273</v>
      </c>
      <c r="B422" s="160"/>
      <c r="C422" s="31" t="s">
        <v>236</v>
      </c>
      <c r="D422" s="31" t="s">
        <v>859</v>
      </c>
      <c r="E422" s="80"/>
      <c r="F422" s="31" t="s">
        <v>274</v>
      </c>
      <c r="G422" s="82">
        <v>30000</v>
      </c>
      <c r="H422" s="82">
        <v>0</v>
      </c>
      <c r="I422" s="78">
        <f t="shared" si="25"/>
        <v>0</v>
      </c>
      <c r="J422" s="162"/>
      <c r="K422" s="162"/>
      <c r="L422" s="162"/>
    </row>
    <row r="423" spans="1:12" ht="34.5" customHeight="1" x14ac:dyDescent="0.25">
      <c r="A423" s="159" t="s">
        <v>276</v>
      </c>
      <c r="B423" s="160"/>
      <c r="C423" s="31" t="s">
        <v>236</v>
      </c>
      <c r="D423" s="31"/>
      <c r="E423" s="80"/>
      <c r="F423" s="31" t="s">
        <v>275</v>
      </c>
      <c r="G423" s="82">
        <v>9355000</v>
      </c>
      <c r="H423" s="82">
        <v>8250588.3099999996</v>
      </c>
      <c r="I423" s="78">
        <f t="shared" si="25"/>
        <v>0.88194423409941203</v>
      </c>
      <c r="J423" s="161" t="s">
        <v>844</v>
      </c>
      <c r="K423" s="161"/>
      <c r="L423" s="161"/>
    </row>
    <row r="424" spans="1:12" ht="15.75" customHeight="1" x14ac:dyDescent="0.25">
      <c r="A424" s="159" t="s">
        <v>124</v>
      </c>
      <c r="B424" s="160"/>
      <c r="C424" s="31"/>
      <c r="D424" s="31"/>
      <c r="E424" s="80"/>
      <c r="F424" s="31"/>
      <c r="G424" s="82"/>
      <c r="H424" s="82"/>
      <c r="I424" s="19"/>
      <c r="J424" s="162"/>
      <c r="K424" s="162"/>
      <c r="L424" s="162"/>
    </row>
    <row r="425" spans="1:12" ht="40.5" customHeight="1" x14ac:dyDescent="0.25">
      <c r="A425" s="159" t="s">
        <v>277</v>
      </c>
      <c r="B425" s="160"/>
      <c r="C425" s="31" t="s">
        <v>236</v>
      </c>
      <c r="D425" s="31" t="s">
        <v>845</v>
      </c>
      <c r="E425" s="80"/>
      <c r="F425" s="31" t="s">
        <v>278</v>
      </c>
      <c r="G425" s="82">
        <v>6760000</v>
      </c>
      <c r="H425" s="82">
        <v>6760000</v>
      </c>
      <c r="I425" s="78">
        <f t="shared" si="25"/>
        <v>1</v>
      </c>
      <c r="J425" s="161"/>
      <c r="K425" s="161"/>
      <c r="L425" s="161"/>
    </row>
    <row r="426" spans="1:12" ht="40.5" customHeight="1" x14ac:dyDescent="0.25">
      <c r="A426" s="159" t="s">
        <v>277</v>
      </c>
      <c r="B426" s="160"/>
      <c r="C426" s="31" t="s">
        <v>236</v>
      </c>
      <c r="D426" s="31" t="s">
        <v>847</v>
      </c>
      <c r="E426" s="80"/>
      <c r="F426" s="31" t="s">
        <v>278</v>
      </c>
      <c r="G426" s="82">
        <v>1100000</v>
      </c>
      <c r="H426" s="82">
        <v>929600</v>
      </c>
      <c r="I426" s="78">
        <f t="shared" si="25"/>
        <v>0.84509090909090911</v>
      </c>
      <c r="J426" s="161" t="s">
        <v>844</v>
      </c>
      <c r="K426" s="161"/>
      <c r="L426" s="161"/>
    </row>
    <row r="427" spans="1:12" ht="40.5" customHeight="1" x14ac:dyDescent="0.25">
      <c r="A427" s="159" t="s">
        <v>277</v>
      </c>
      <c r="B427" s="160"/>
      <c r="C427" s="31" t="s">
        <v>236</v>
      </c>
      <c r="D427" s="31" t="s">
        <v>859</v>
      </c>
      <c r="E427" s="80"/>
      <c r="F427" s="31" t="s">
        <v>278</v>
      </c>
      <c r="G427" s="82">
        <v>800000</v>
      </c>
      <c r="H427" s="82">
        <v>423986</v>
      </c>
      <c r="I427" s="78">
        <f t="shared" si="25"/>
        <v>0.52998250000000002</v>
      </c>
      <c r="J427" s="161" t="s">
        <v>844</v>
      </c>
      <c r="K427" s="161"/>
      <c r="L427" s="161"/>
    </row>
    <row r="428" spans="1:12" ht="42" customHeight="1" x14ac:dyDescent="0.25">
      <c r="A428" s="159" t="s">
        <v>279</v>
      </c>
      <c r="B428" s="160"/>
      <c r="C428" s="31" t="s">
        <v>236</v>
      </c>
      <c r="D428" s="31" t="s">
        <v>845</v>
      </c>
      <c r="E428" s="80"/>
      <c r="F428" s="31" t="s">
        <v>280</v>
      </c>
      <c r="G428" s="82">
        <v>100000</v>
      </c>
      <c r="H428" s="82">
        <v>84002</v>
      </c>
      <c r="I428" s="78">
        <f t="shared" si="25"/>
        <v>0.84001999999999999</v>
      </c>
      <c r="J428" s="161" t="s">
        <v>844</v>
      </c>
      <c r="K428" s="161"/>
      <c r="L428" s="161"/>
    </row>
    <row r="429" spans="1:12" ht="36.75" customHeight="1" x14ac:dyDescent="0.25">
      <c r="A429" s="159" t="s">
        <v>279</v>
      </c>
      <c r="B429" s="160"/>
      <c r="C429" s="31" t="s">
        <v>236</v>
      </c>
      <c r="D429" s="31" t="s">
        <v>847</v>
      </c>
      <c r="E429" s="80"/>
      <c r="F429" s="31" t="s">
        <v>280</v>
      </c>
      <c r="G429" s="82">
        <v>100000</v>
      </c>
      <c r="H429" s="82">
        <v>53000</v>
      </c>
      <c r="I429" s="78">
        <f t="shared" si="25"/>
        <v>0.53</v>
      </c>
      <c r="J429" s="161" t="s">
        <v>844</v>
      </c>
      <c r="K429" s="161"/>
      <c r="L429" s="161"/>
    </row>
    <row r="430" spans="1:12" ht="35.25" customHeight="1" x14ac:dyDescent="0.25">
      <c r="A430" s="159" t="s">
        <v>279</v>
      </c>
      <c r="B430" s="160"/>
      <c r="C430" s="31" t="s">
        <v>236</v>
      </c>
      <c r="D430" s="31" t="s">
        <v>859</v>
      </c>
      <c r="E430" s="80"/>
      <c r="F430" s="31" t="s">
        <v>280</v>
      </c>
      <c r="G430" s="82">
        <v>50000</v>
      </c>
      <c r="H430" s="82">
        <v>0</v>
      </c>
      <c r="I430" s="78">
        <f t="shared" si="25"/>
        <v>0</v>
      </c>
      <c r="J430" s="161" t="s">
        <v>844</v>
      </c>
      <c r="K430" s="161"/>
      <c r="L430" s="161"/>
    </row>
    <row r="431" spans="1:12" ht="35.25" customHeight="1" x14ac:dyDescent="0.25">
      <c r="A431" s="159" t="s">
        <v>281</v>
      </c>
      <c r="B431" s="160"/>
      <c r="C431" s="31" t="s">
        <v>236</v>
      </c>
      <c r="D431" s="31" t="s">
        <v>845</v>
      </c>
      <c r="E431" s="80"/>
      <c r="F431" s="31" t="s">
        <v>282</v>
      </c>
      <c r="G431" s="82">
        <v>200000</v>
      </c>
      <c r="H431" s="82">
        <v>0.31</v>
      </c>
      <c r="I431" s="78">
        <f t="shared" si="25"/>
        <v>1.55E-6</v>
      </c>
      <c r="J431" s="161" t="s">
        <v>844</v>
      </c>
      <c r="K431" s="161"/>
      <c r="L431" s="161"/>
    </row>
    <row r="432" spans="1:12" ht="35.25" customHeight="1" x14ac:dyDescent="0.25">
      <c r="A432" s="159" t="s">
        <v>281</v>
      </c>
      <c r="B432" s="160"/>
      <c r="C432" s="31" t="s">
        <v>236</v>
      </c>
      <c r="D432" s="31" t="s">
        <v>847</v>
      </c>
      <c r="E432" s="80"/>
      <c r="F432" s="31" t="s">
        <v>282</v>
      </c>
      <c r="G432" s="82">
        <v>155000</v>
      </c>
      <c r="H432" s="82">
        <v>0</v>
      </c>
      <c r="I432" s="78">
        <f t="shared" si="25"/>
        <v>0</v>
      </c>
      <c r="J432" s="161" t="s">
        <v>844</v>
      </c>
      <c r="K432" s="161"/>
      <c r="L432" s="161"/>
    </row>
    <row r="433" spans="1:12" ht="39" customHeight="1" x14ac:dyDescent="0.25">
      <c r="A433" s="159" t="s">
        <v>281</v>
      </c>
      <c r="B433" s="160"/>
      <c r="C433" s="31" t="s">
        <v>236</v>
      </c>
      <c r="D433" s="31" t="s">
        <v>859</v>
      </c>
      <c r="E433" s="80"/>
      <c r="F433" s="31" t="s">
        <v>282</v>
      </c>
      <c r="G433" s="82">
        <v>90000</v>
      </c>
      <c r="H433" s="82">
        <v>0</v>
      </c>
      <c r="I433" s="78">
        <f t="shared" si="25"/>
        <v>0</v>
      </c>
      <c r="J433" s="161" t="s">
        <v>844</v>
      </c>
      <c r="K433" s="161"/>
      <c r="L433" s="161"/>
    </row>
    <row r="434" spans="1:12" ht="39" customHeight="1" x14ac:dyDescent="0.25">
      <c r="A434" s="159" t="s">
        <v>283</v>
      </c>
      <c r="B434" s="160"/>
      <c r="C434" s="31" t="s">
        <v>236</v>
      </c>
      <c r="D434" s="31"/>
      <c r="E434" s="80"/>
      <c r="F434" s="31"/>
      <c r="G434" s="86"/>
      <c r="H434" s="86"/>
      <c r="I434" s="30"/>
      <c r="J434" s="161"/>
      <c r="K434" s="161"/>
      <c r="L434" s="161"/>
    </row>
    <row r="435" spans="1:12" ht="39" customHeight="1" x14ac:dyDescent="0.25">
      <c r="A435" s="159" t="s">
        <v>325</v>
      </c>
      <c r="B435" s="160"/>
      <c r="C435" s="31" t="s">
        <v>236</v>
      </c>
      <c r="D435" s="31"/>
      <c r="E435" s="80"/>
      <c r="F435" s="31" t="s">
        <v>326</v>
      </c>
      <c r="G435" s="86"/>
      <c r="H435" s="86"/>
      <c r="I435" s="30"/>
      <c r="J435" s="161"/>
      <c r="K435" s="161"/>
      <c r="L435" s="161"/>
    </row>
    <row r="436" spans="1:12" ht="39" customHeight="1" x14ac:dyDescent="0.25">
      <c r="A436" s="177" t="s">
        <v>127</v>
      </c>
      <c r="B436" s="177"/>
      <c r="C436" s="177"/>
      <c r="D436" s="177"/>
      <c r="E436" s="177"/>
      <c r="F436" s="177"/>
      <c r="G436" s="177"/>
      <c r="H436" s="177"/>
      <c r="I436" s="177"/>
      <c r="J436" s="161"/>
      <c r="K436" s="161"/>
      <c r="L436" s="161"/>
    </row>
    <row r="437" spans="1:12" ht="39" customHeight="1" x14ac:dyDescent="0.25">
      <c r="A437" s="159" t="s">
        <v>120</v>
      </c>
      <c r="B437" s="160"/>
      <c r="C437" s="73" t="s">
        <v>121</v>
      </c>
      <c r="D437" s="73" t="s">
        <v>121</v>
      </c>
      <c r="E437" s="73" t="s">
        <v>121</v>
      </c>
      <c r="F437" s="73">
        <v>510</v>
      </c>
      <c r="G437" s="82">
        <v>5687908.2400000002</v>
      </c>
      <c r="H437" s="82">
        <v>5591938.4299999997</v>
      </c>
      <c r="I437" s="78"/>
      <c r="J437" s="161"/>
      <c r="K437" s="161"/>
      <c r="L437" s="161"/>
    </row>
    <row r="438" spans="1:12" ht="39" customHeight="1" x14ac:dyDescent="0.25">
      <c r="A438" s="159" t="s">
        <v>122</v>
      </c>
      <c r="B438" s="160"/>
      <c r="C438" s="73" t="s">
        <v>121</v>
      </c>
      <c r="D438" s="73" t="s">
        <v>121</v>
      </c>
      <c r="E438" s="73" t="s">
        <v>121</v>
      </c>
      <c r="F438" s="73" t="s">
        <v>121</v>
      </c>
      <c r="G438" s="82">
        <v>81358650</v>
      </c>
      <c r="H438" s="82">
        <v>75032488.519999996</v>
      </c>
      <c r="I438" s="78"/>
      <c r="J438" s="161"/>
      <c r="K438" s="161"/>
      <c r="L438" s="161"/>
    </row>
    <row r="439" spans="1:12" ht="15.75" x14ac:dyDescent="0.25">
      <c r="A439" s="159" t="s">
        <v>322</v>
      </c>
      <c r="B439" s="160"/>
      <c r="C439" s="73" t="s">
        <v>121</v>
      </c>
      <c r="D439" s="73" t="s">
        <v>121</v>
      </c>
      <c r="E439" s="73" t="s">
        <v>121</v>
      </c>
      <c r="F439" s="73">
        <v>510</v>
      </c>
      <c r="G439" s="82">
        <v>1200000</v>
      </c>
      <c r="H439" s="82">
        <v>177097.32</v>
      </c>
      <c r="I439" s="78"/>
      <c r="J439" s="162"/>
      <c r="K439" s="162"/>
      <c r="L439" s="162"/>
    </row>
    <row r="440" spans="1:12" ht="30" customHeight="1" x14ac:dyDescent="0.25">
      <c r="A440" s="159" t="s">
        <v>123</v>
      </c>
      <c r="B440" s="160"/>
      <c r="C440" s="73" t="s">
        <v>121</v>
      </c>
      <c r="D440" s="73" t="s">
        <v>121</v>
      </c>
      <c r="E440" s="73" t="s">
        <v>121</v>
      </c>
      <c r="F440" s="73" t="s">
        <v>121</v>
      </c>
      <c r="G440" s="82">
        <f>G442+G454+G467+G480+G496</f>
        <v>88246558.239999995</v>
      </c>
      <c r="H440" s="82">
        <f>H442+H454+H467+H480+H496</f>
        <v>72150815.819999993</v>
      </c>
      <c r="I440" s="78">
        <f t="shared" ref="I440:I496" si="26">H440/G440</f>
        <v>0.81760487047862906</v>
      </c>
      <c r="J440" s="161" t="s">
        <v>844</v>
      </c>
      <c r="K440" s="161"/>
      <c r="L440" s="161"/>
    </row>
    <row r="441" spans="1:12" ht="15.75" x14ac:dyDescent="0.25">
      <c r="A441" s="159" t="s">
        <v>25</v>
      </c>
      <c r="B441" s="160"/>
      <c r="C441" s="6"/>
      <c r="D441" s="6"/>
      <c r="E441" s="18"/>
      <c r="F441" s="19"/>
      <c r="G441" s="82"/>
      <c r="H441" s="82"/>
      <c r="I441" s="78"/>
      <c r="J441" s="162"/>
      <c r="K441" s="162"/>
      <c r="L441" s="162"/>
    </row>
    <row r="442" spans="1:12" ht="31.5" customHeight="1" x14ac:dyDescent="0.25">
      <c r="A442" s="159" t="s">
        <v>234</v>
      </c>
      <c r="B442" s="160"/>
      <c r="C442" s="31" t="s">
        <v>236</v>
      </c>
      <c r="D442" s="73"/>
      <c r="E442" s="18">
        <f>SUM(E444:E450)</f>
        <v>0</v>
      </c>
      <c r="F442" s="31" t="s">
        <v>235</v>
      </c>
      <c r="G442" s="82">
        <f>SUM(G444:G453)</f>
        <v>51785915</v>
      </c>
      <c r="H442" s="82">
        <f>SUM(H444:H453)</f>
        <v>49243960.18</v>
      </c>
      <c r="I442" s="78">
        <f t="shared" si="26"/>
        <v>0.9509141661395768</v>
      </c>
      <c r="J442" s="161" t="s">
        <v>844</v>
      </c>
      <c r="K442" s="161"/>
      <c r="L442" s="161"/>
    </row>
    <row r="443" spans="1:12" ht="15.75" x14ac:dyDescent="0.25">
      <c r="A443" s="159" t="s">
        <v>124</v>
      </c>
      <c r="B443" s="160"/>
      <c r="C443" s="31"/>
      <c r="D443" s="73"/>
      <c r="E443" s="18"/>
      <c r="F443" s="31"/>
      <c r="G443" s="82"/>
      <c r="H443" s="82"/>
      <c r="I443" s="78"/>
      <c r="J443" s="162"/>
      <c r="K443" s="162"/>
      <c r="L443" s="162"/>
    </row>
    <row r="444" spans="1:12" ht="32.85" customHeight="1" x14ac:dyDescent="0.25">
      <c r="A444" s="159" t="s">
        <v>238</v>
      </c>
      <c r="B444" s="160"/>
      <c r="C444" s="31" t="s">
        <v>236</v>
      </c>
      <c r="D444" s="31" t="s">
        <v>845</v>
      </c>
      <c r="E444" s="80" t="s">
        <v>846</v>
      </c>
      <c r="F444" s="31" t="s">
        <v>237</v>
      </c>
      <c r="G444" s="82">
        <v>18420000</v>
      </c>
      <c r="H444" s="82">
        <v>17440260.18</v>
      </c>
      <c r="I444" s="78">
        <f t="shared" si="26"/>
        <v>0.94681108469055375</v>
      </c>
      <c r="J444" s="161" t="s">
        <v>844</v>
      </c>
      <c r="K444" s="161"/>
      <c r="L444" s="161"/>
    </row>
    <row r="445" spans="1:12" ht="32.85" customHeight="1" x14ac:dyDescent="0.25">
      <c r="A445" s="159" t="s">
        <v>238</v>
      </c>
      <c r="B445" s="160"/>
      <c r="C445" s="31" t="s">
        <v>236</v>
      </c>
      <c r="D445" s="31" t="s">
        <v>847</v>
      </c>
      <c r="E445" s="80" t="s">
        <v>846</v>
      </c>
      <c r="F445" s="31" t="s">
        <v>237</v>
      </c>
      <c r="G445" s="82">
        <v>19602235</v>
      </c>
      <c r="H445" s="82">
        <v>19443355.960000001</v>
      </c>
      <c r="I445" s="78">
        <f t="shared" si="26"/>
        <v>0.9918948507657418</v>
      </c>
      <c r="J445" s="161" t="s">
        <v>844</v>
      </c>
      <c r="K445" s="161"/>
      <c r="L445" s="161"/>
    </row>
    <row r="446" spans="1:12" ht="32.85" customHeight="1" x14ac:dyDescent="0.25">
      <c r="A446" s="159" t="s">
        <v>238</v>
      </c>
      <c r="B446" s="160"/>
      <c r="C446" s="31" t="s">
        <v>236</v>
      </c>
      <c r="D446" s="31" t="s">
        <v>859</v>
      </c>
      <c r="E446" s="80" t="s">
        <v>846</v>
      </c>
      <c r="F446" s="31" t="s">
        <v>237</v>
      </c>
      <c r="G446" s="82">
        <v>1340000</v>
      </c>
      <c r="H446" s="82">
        <v>865010.48</v>
      </c>
      <c r="I446" s="78">
        <f t="shared" si="26"/>
        <v>0.64553020895522384</v>
      </c>
      <c r="J446" s="161" t="s">
        <v>844</v>
      </c>
      <c r="K446" s="161"/>
      <c r="L446" s="161"/>
    </row>
    <row r="447" spans="1:12" ht="32.85" customHeight="1" x14ac:dyDescent="0.25">
      <c r="A447" s="159" t="s">
        <v>239</v>
      </c>
      <c r="B447" s="160"/>
      <c r="C447" s="31" t="s">
        <v>236</v>
      </c>
      <c r="D447" s="31" t="s">
        <v>845</v>
      </c>
      <c r="E447" s="80" t="s">
        <v>846</v>
      </c>
      <c r="F447" s="31" t="s">
        <v>240</v>
      </c>
      <c r="G447" s="82">
        <v>305000</v>
      </c>
      <c r="H447" s="82">
        <v>203270.75</v>
      </c>
      <c r="I447" s="78">
        <f t="shared" si="26"/>
        <v>0.66646147540983602</v>
      </c>
      <c r="J447" s="161" t="s">
        <v>844</v>
      </c>
      <c r="K447" s="161"/>
      <c r="L447" s="161"/>
    </row>
    <row r="448" spans="1:12" ht="32.85" customHeight="1" x14ac:dyDescent="0.25">
      <c r="A448" s="159" t="s">
        <v>239</v>
      </c>
      <c r="B448" s="160"/>
      <c r="C448" s="31" t="s">
        <v>236</v>
      </c>
      <c r="D448" s="31" t="s">
        <v>847</v>
      </c>
      <c r="E448" s="80" t="s">
        <v>846</v>
      </c>
      <c r="F448" s="31" t="s">
        <v>240</v>
      </c>
      <c r="G448" s="82">
        <v>95000</v>
      </c>
      <c r="H448" s="82">
        <v>12433.9</v>
      </c>
      <c r="I448" s="78">
        <f t="shared" si="26"/>
        <v>0.13088315789473684</v>
      </c>
      <c r="J448" s="161" t="s">
        <v>844</v>
      </c>
      <c r="K448" s="161"/>
      <c r="L448" s="161"/>
    </row>
    <row r="449" spans="1:12" ht="36.75" customHeight="1" x14ac:dyDescent="0.25">
      <c r="A449" s="159" t="s">
        <v>239</v>
      </c>
      <c r="B449" s="160"/>
      <c r="C449" s="31" t="s">
        <v>236</v>
      </c>
      <c r="D449" s="31" t="s">
        <v>859</v>
      </c>
      <c r="E449" s="80" t="s">
        <v>846</v>
      </c>
      <c r="F449" s="31" t="s">
        <v>240</v>
      </c>
      <c r="G449" s="82">
        <v>40000</v>
      </c>
      <c r="H449" s="82"/>
      <c r="I449" s="78">
        <f t="shared" si="26"/>
        <v>0</v>
      </c>
      <c r="J449" s="161" t="s">
        <v>844</v>
      </c>
      <c r="K449" s="161"/>
      <c r="L449" s="161"/>
    </row>
    <row r="450" spans="1:12" ht="66" customHeight="1" x14ac:dyDescent="0.25">
      <c r="A450" s="159" t="s">
        <v>241</v>
      </c>
      <c r="B450" s="160"/>
      <c r="C450" s="31" t="s">
        <v>236</v>
      </c>
      <c r="D450" s="31"/>
      <c r="E450" s="80"/>
      <c r="F450" s="31" t="s">
        <v>242</v>
      </c>
      <c r="G450" s="82"/>
      <c r="H450" s="82"/>
      <c r="I450" s="78"/>
      <c r="J450" s="161"/>
      <c r="K450" s="161"/>
      <c r="L450" s="161"/>
    </row>
    <row r="451" spans="1:12" ht="53.25" customHeight="1" x14ac:dyDescent="0.25">
      <c r="A451" s="159" t="s">
        <v>243</v>
      </c>
      <c r="B451" s="160"/>
      <c r="C451" s="31" t="s">
        <v>236</v>
      </c>
      <c r="D451" s="31" t="s">
        <v>845</v>
      </c>
      <c r="E451" s="80" t="s">
        <v>846</v>
      </c>
      <c r="F451" s="31" t="s">
        <v>244</v>
      </c>
      <c r="G451" s="82">
        <v>5581400</v>
      </c>
      <c r="H451" s="82">
        <v>5145208.34</v>
      </c>
      <c r="I451" s="78">
        <f t="shared" si="26"/>
        <v>0.92184905937578387</v>
      </c>
      <c r="J451" s="161" t="s">
        <v>844</v>
      </c>
      <c r="K451" s="161"/>
      <c r="L451" s="161"/>
    </row>
    <row r="452" spans="1:12" ht="53.25" customHeight="1" x14ac:dyDescent="0.25">
      <c r="A452" s="159" t="s">
        <v>243</v>
      </c>
      <c r="B452" s="160"/>
      <c r="C452" s="31" t="s">
        <v>236</v>
      </c>
      <c r="D452" s="31" t="s">
        <v>847</v>
      </c>
      <c r="E452" s="80" t="s">
        <v>846</v>
      </c>
      <c r="F452" s="31" t="s">
        <v>244</v>
      </c>
      <c r="G452" s="82">
        <v>5979680</v>
      </c>
      <c r="H452" s="82">
        <v>5861677.3600000003</v>
      </c>
      <c r="I452" s="78">
        <f t="shared" si="26"/>
        <v>0.98026606106012371</v>
      </c>
      <c r="J452" s="161" t="s">
        <v>844</v>
      </c>
      <c r="K452" s="161"/>
      <c r="L452" s="161"/>
    </row>
    <row r="453" spans="1:12" ht="51.75" customHeight="1" x14ac:dyDescent="0.25">
      <c r="A453" s="159" t="s">
        <v>243</v>
      </c>
      <c r="B453" s="160"/>
      <c r="C453" s="31" t="s">
        <v>236</v>
      </c>
      <c r="D453" s="31" t="s">
        <v>859</v>
      </c>
      <c r="E453" s="80" t="s">
        <v>846</v>
      </c>
      <c r="F453" s="31" t="s">
        <v>244</v>
      </c>
      <c r="G453" s="82">
        <v>422600</v>
      </c>
      <c r="H453" s="82">
        <v>272743.21000000002</v>
      </c>
      <c r="I453" s="78">
        <f t="shared" si="26"/>
        <v>0.64539330336015144</v>
      </c>
      <c r="J453" s="161" t="s">
        <v>844</v>
      </c>
      <c r="K453" s="161"/>
      <c r="L453" s="161"/>
    </row>
    <row r="454" spans="1:12" ht="42.75" customHeight="1" x14ac:dyDescent="0.25">
      <c r="A454" s="159" t="s">
        <v>245</v>
      </c>
      <c r="B454" s="160"/>
      <c r="C454" s="31" t="s">
        <v>236</v>
      </c>
      <c r="D454" s="31"/>
      <c r="E454" s="80" t="s">
        <v>846</v>
      </c>
      <c r="F454" s="31" t="s">
        <v>246</v>
      </c>
      <c r="G454" s="82">
        <f>G456</f>
        <v>32525643.239999998</v>
      </c>
      <c r="H454" s="82">
        <f>H456</f>
        <v>20972408.649999999</v>
      </c>
      <c r="I454" s="78">
        <f t="shared" si="26"/>
        <v>0.64479612271612674</v>
      </c>
      <c r="J454" s="161" t="s">
        <v>844</v>
      </c>
      <c r="K454" s="161"/>
      <c r="L454" s="161"/>
    </row>
    <row r="455" spans="1:12" ht="26.25" customHeight="1" x14ac:dyDescent="0.25">
      <c r="A455" s="159" t="s">
        <v>25</v>
      </c>
      <c r="B455" s="160"/>
      <c r="C455" s="31"/>
      <c r="D455" s="31"/>
      <c r="E455" s="80"/>
      <c r="F455" s="31"/>
      <c r="G455" s="82"/>
      <c r="H455" s="82"/>
      <c r="I455" s="78"/>
      <c r="J455" s="161"/>
      <c r="K455" s="161"/>
      <c r="L455" s="161"/>
    </row>
    <row r="456" spans="1:12" ht="43.5" customHeight="1" x14ac:dyDescent="0.25">
      <c r="A456" s="159" t="s">
        <v>247</v>
      </c>
      <c r="B456" s="160"/>
      <c r="C456" s="31" t="s">
        <v>236</v>
      </c>
      <c r="D456" s="31"/>
      <c r="E456" s="80" t="s">
        <v>846</v>
      </c>
      <c r="F456" s="31" t="s">
        <v>248</v>
      </c>
      <c r="G456" s="82">
        <f>SUM(G458:G466)</f>
        <v>32525643.239999998</v>
      </c>
      <c r="H456" s="82">
        <f>SUM(H458:H466)</f>
        <v>20972408.649999999</v>
      </c>
      <c r="I456" s="78">
        <f t="shared" si="26"/>
        <v>0.64479612271612674</v>
      </c>
      <c r="J456" s="161" t="s">
        <v>844</v>
      </c>
      <c r="K456" s="161"/>
      <c r="L456" s="161"/>
    </row>
    <row r="457" spans="1:12" ht="21" customHeight="1" x14ac:dyDescent="0.25">
      <c r="A457" s="159" t="s">
        <v>124</v>
      </c>
      <c r="B457" s="160"/>
      <c r="C457" s="31"/>
      <c r="D457" s="31"/>
      <c r="E457" s="80"/>
      <c r="F457" s="31"/>
      <c r="G457" s="82"/>
      <c r="H457" s="82"/>
      <c r="I457" s="78"/>
      <c r="J457" s="161"/>
      <c r="K457" s="161"/>
      <c r="L457" s="161"/>
    </row>
    <row r="458" spans="1:12" ht="49.5" customHeight="1" x14ac:dyDescent="0.25">
      <c r="A458" s="159" t="s">
        <v>249</v>
      </c>
      <c r="B458" s="160"/>
      <c r="C458" s="31" t="s">
        <v>236</v>
      </c>
      <c r="D458" s="31" t="s">
        <v>845</v>
      </c>
      <c r="E458" s="80" t="s">
        <v>846</v>
      </c>
      <c r="F458" s="31" t="s">
        <v>250</v>
      </c>
      <c r="G458" s="82">
        <v>250000</v>
      </c>
      <c r="H458" s="82">
        <v>7000</v>
      </c>
      <c r="I458" s="78">
        <f t="shared" si="26"/>
        <v>2.8000000000000001E-2</v>
      </c>
      <c r="J458" s="161" t="s">
        <v>844</v>
      </c>
      <c r="K458" s="161"/>
      <c r="L458" s="161"/>
    </row>
    <row r="459" spans="1:12" ht="52.5" customHeight="1" x14ac:dyDescent="0.25">
      <c r="A459" s="159" t="s">
        <v>249</v>
      </c>
      <c r="B459" s="160"/>
      <c r="C459" s="31" t="s">
        <v>236</v>
      </c>
      <c r="D459" s="31" t="s">
        <v>847</v>
      </c>
      <c r="E459" s="80" t="s">
        <v>846</v>
      </c>
      <c r="F459" s="31" t="s">
        <v>250</v>
      </c>
      <c r="G459" s="82">
        <v>383000</v>
      </c>
      <c r="H459" s="82"/>
      <c r="I459" s="78">
        <f t="shared" si="26"/>
        <v>0</v>
      </c>
      <c r="J459" s="161" t="s">
        <v>844</v>
      </c>
      <c r="K459" s="161"/>
      <c r="L459" s="161"/>
    </row>
    <row r="460" spans="1:12" ht="50.25" customHeight="1" x14ac:dyDescent="0.25">
      <c r="A460" s="159" t="s">
        <v>249</v>
      </c>
      <c r="B460" s="160"/>
      <c r="C460" s="31" t="s">
        <v>236</v>
      </c>
      <c r="D460" s="31" t="s">
        <v>859</v>
      </c>
      <c r="E460" s="80" t="s">
        <v>846</v>
      </c>
      <c r="F460" s="31" t="s">
        <v>250</v>
      </c>
      <c r="G460" s="82">
        <v>181305.13</v>
      </c>
      <c r="H460" s="82"/>
      <c r="I460" s="78">
        <f t="shared" si="26"/>
        <v>0</v>
      </c>
      <c r="J460" s="161" t="s">
        <v>844</v>
      </c>
      <c r="K460" s="161"/>
      <c r="L460" s="161"/>
    </row>
    <row r="461" spans="1:12" ht="39.75" customHeight="1" x14ac:dyDescent="0.25">
      <c r="A461" s="159" t="s">
        <v>251</v>
      </c>
      <c r="B461" s="160"/>
      <c r="C461" s="31" t="s">
        <v>236</v>
      </c>
      <c r="D461" s="31" t="s">
        <v>845</v>
      </c>
      <c r="E461" s="80" t="s">
        <v>846</v>
      </c>
      <c r="F461" s="31" t="s">
        <v>252</v>
      </c>
      <c r="G461" s="82">
        <v>18614734.41</v>
      </c>
      <c r="H461" s="82">
        <v>11399111.550000001</v>
      </c>
      <c r="I461" s="78">
        <f t="shared" si="26"/>
        <v>0.61237035667166417</v>
      </c>
      <c r="J461" s="161" t="s">
        <v>844</v>
      </c>
      <c r="K461" s="161"/>
      <c r="L461" s="161"/>
    </row>
    <row r="462" spans="1:12" ht="36" customHeight="1" x14ac:dyDescent="0.25">
      <c r="A462" s="159" t="s">
        <v>251</v>
      </c>
      <c r="B462" s="160"/>
      <c r="C462" s="31" t="s">
        <v>236</v>
      </c>
      <c r="D462" s="31" t="s">
        <v>847</v>
      </c>
      <c r="E462" s="80" t="s">
        <v>846</v>
      </c>
      <c r="F462" s="31" t="s">
        <v>252</v>
      </c>
      <c r="G462" s="82">
        <v>6609203.7000000002</v>
      </c>
      <c r="H462" s="82">
        <v>4651068.33</v>
      </c>
      <c r="I462" s="78">
        <f t="shared" si="26"/>
        <v>0.70372597685255178</v>
      </c>
      <c r="J462" s="161" t="s">
        <v>844</v>
      </c>
      <c r="K462" s="161"/>
      <c r="L462" s="161"/>
    </row>
    <row r="463" spans="1:12" ht="36" customHeight="1" x14ac:dyDescent="0.25">
      <c r="A463" s="159" t="s">
        <v>251</v>
      </c>
      <c r="B463" s="160"/>
      <c r="C463" s="31" t="s">
        <v>236</v>
      </c>
      <c r="D463" s="31" t="s">
        <v>859</v>
      </c>
      <c r="E463" s="80" t="s">
        <v>846</v>
      </c>
      <c r="F463" s="31" t="s">
        <v>252</v>
      </c>
      <c r="G463" s="82">
        <v>1747400</v>
      </c>
      <c r="H463" s="82">
        <v>175228.77</v>
      </c>
      <c r="I463" s="78">
        <f t="shared" si="26"/>
        <v>0.10027971271603525</v>
      </c>
      <c r="J463" s="161" t="s">
        <v>844</v>
      </c>
      <c r="K463" s="161"/>
      <c r="L463" s="161"/>
    </row>
    <row r="464" spans="1:12" ht="36" customHeight="1" x14ac:dyDescent="0.25">
      <c r="A464" s="159" t="s">
        <v>324</v>
      </c>
      <c r="B464" s="160"/>
      <c r="C464" s="31" t="s">
        <v>236</v>
      </c>
      <c r="D464" s="31" t="s">
        <v>845</v>
      </c>
      <c r="E464" s="80" t="s">
        <v>846</v>
      </c>
      <c r="F464" s="31" t="s">
        <v>323</v>
      </c>
      <c r="G464" s="82">
        <v>1890000</v>
      </c>
      <c r="H464" s="82">
        <v>1890000</v>
      </c>
      <c r="I464" s="78">
        <f t="shared" si="26"/>
        <v>1</v>
      </c>
      <c r="J464" s="161" t="s">
        <v>844</v>
      </c>
      <c r="K464" s="161"/>
      <c r="L464" s="161"/>
    </row>
    <row r="465" spans="1:12" ht="36" customHeight="1" x14ac:dyDescent="0.25">
      <c r="A465" s="159" t="s">
        <v>324</v>
      </c>
      <c r="B465" s="160"/>
      <c r="C465" s="31" t="s">
        <v>236</v>
      </c>
      <c r="D465" s="31" t="s">
        <v>847</v>
      </c>
      <c r="E465" s="80" t="s">
        <v>846</v>
      </c>
      <c r="F465" s="31" t="s">
        <v>323</v>
      </c>
      <c r="G465" s="82">
        <v>2250000</v>
      </c>
      <c r="H465" s="82">
        <v>2250000</v>
      </c>
      <c r="I465" s="78">
        <f t="shared" si="26"/>
        <v>1</v>
      </c>
      <c r="J465" s="161" t="s">
        <v>844</v>
      </c>
      <c r="K465" s="161"/>
      <c r="L465" s="161"/>
    </row>
    <row r="466" spans="1:12" ht="36" customHeight="1" x14ac:dyDescent="0.25">
      <c r="A466" s="159" t="s">
        <v>324</v>
      </c>
      <c r="B466" s="160"/>
      <c r="C466" s="31" t="s">
        <v>236</v>
      </c>
      <c r="D466" s="31" t="s">
        <v>859</v>
      </c>
      <c r="E466" s="80" t="s">
        <v>846</v>
      </c>
      <c r="F466" s="31" t="s">
        <v>323</v>
      </c>
      <c r="G466" s="82">
        <v>600000</v>
      </c>
      <c r="H466" s="82">
        <v>600000</v>
      </c>
      <c r="I466" s="78">
        <f t="shared" si="26"/>
        <v>1</v>
      </c>
      <c r="J466" s="161" t="s">
        <v>844</v>
      </c>
      <c r="K466" s="161"/>
      <c r="L466" s="161"/>
    </row>
    <row r="467" spans="1:12" ht="36" customHeight="1" x14ac:dyDescent="0.25">
      <c r="A467" s="159" t="s">
        <v>253</v>
      </c>
      <c r="B467" s="160"/>
      <c r="C467" s="31" t="s">
        <v>236</v>
      </c>
      <c r="D467" s="31"/>
      <c r="E467" s="80" t="s">
        <v>846</v>
      </c>
      <c r="F467" s="31" t="s">
        <v>254</v>
      </c>
      <c r="G467" s="82">
        <f>SUM(G472:G479)</f>
        <v>605000</v>
      </c>
      <c r="H467" s="82">
        <f>SUM(H472:H479)</f>
        <v>258744.72</v>
      </c>
      <c r="I467" s="78">
        <f t="shared" si="26"/>
        <v>0.42767722314049589</v>
      </c>
      <c r="J467" s="161" t="s">
        <v>844</v>
      </c>
      <c r="K467" s="161"/>
      <c r="L467" s="161"/>
    </row>
    <row r="468" spans="1:12" ht="24" customHeight="1" x14ac:dyDescent="0.25">
      <c r="A468" s="159" t="s">
        <v>25</v>
      </c>
      <c r="B468" s="160"/>
      <c r="C468" s="31"/>
      <c r="D468" s="31"/>
      <c r="E468" s="80" t="s">
        <v>846</v>
      </c>
      <c r="F468" s="31"/>
      <c r="G468" s="82"/>
      <c r="H468" s="82"/>
      <c r="I468" s="78"/>
      <c r="J468" s="161"/>
      <c r="K468" s="161"/>
      <c r="L468" s="161"/>
    </row>
    <row r="469" spans="1:12" ht="22.5" customHeight="1" x14ac:dyDescent="0.25">
      <c r="A469" s="159" t="s">
        <v>255</v>
      </c>
      <c r="B469" s="160"/>
      <c r="C469" s="31" t="s">
        <v>236</v>
      </c>
      <c r="D469" s="31"/>
      <c r="E469" s="80" t="s">
        <v>846</v>
      </c>
      <c r="F469" s="31" t="s">
        <v>257</v>
      </c>
      <c r="G469" s="82"/>
      <c r="H469" s="82"/>
      <c r="I469" s="78"/>
      <c r="J469" s="161"/>
      <c r="K469" s="161"/>
      <c r="L469" s="161"/>
    </row>
    <row r="470" spans="1:12" ht="37.5" customHeight="1" x14ac:dyDescent="0.25">
      <c r="A470" s="159" t="s">
        <v>256</v>
      </c>
      <c r="B470" s="160"/>
      <c r="C470" s="31" t="s">
        <v>236</v>
      </c>
      <c r="D470" s="31"/>
      <c r="E470" s="80" t="s">
        <v>846</v>
      </c>
      <c r="F470" s="31" t="s">
        <v>258</v>
      </c>
      <c r="G470" s="82">
        <f>SUM(G472:G473)</f>
        <v>300000</v>
      </c>
      <c r="H470" s="82">
        <f>SUM(H472:H473)</f>
        <v>158000</v>
      </c>
      <c r="I470" s="78">
        <f t="shared" si="26"/>
        <v>0.52666666666666662</v>
      </c>
      <c r="J470" s="161" t="s">
        <v>844</v>
      </c>
      <c r="K470" s="161"/>
      <c r="L470" s="161"/>
    </row>
    <row r="471" spans="1:12" ht="22.5" customHeight="1" x14ac:dyDescent="0.25">
      <c r="A471" s="159" t="s">
        <v>124</v>
      </c>
      <c r="B471" s="160"/>
      <c r="C471" s="31"/>
      <c r="D471" s="31"/>
      <c r="E471" s="80"/>
      <c r="F471" s="31"/>
      <c r="G471" s="82"/>
      <c r="H471" s="82"/>
      <c r="I471" s="78"/>
      <c r="J471" s="161"/>
      <c r="K471" s="161"/>
      <c r="L471" s="161"/>
    </row>
    <row r="472" spans="1:12" ht="50.25" customHeight="1" x14ac:dyDescent="0.25">
      <c r="A472" s="159" t="s">
        <v>259</v>
      </c>
      <c r="B472" s="160"/>
      <c r="C472" s="31" t="s">
        <v>236</v>
      </c>
      <c r="D472" s="31" t="s">
        <v>845</v>
      </c>
      <c r="E472" s="80" t="s">
        <v>846</v>
      </c>
      <c r="F472" s="31" t="s">
        <v>260</v>
      </c>
      <c r="G472" s="82">
        <v>270000</v>
      </c>
      <c r="H472" s="82">
        <v>156000</v>
      </c>
      <c r="I472" s="78">
        <f t="shared" si="26"/>
        <v>0.57777777777777772</v>
      </c>
      <c r="J472" s="161" t="s">
        <v>844</v>
      </c>
      <c r="K472" s="161"/>
      <c r="L472" s="161"/>
    </row>
    <row r="473" spans="1:12" ht="57" customHeight="1" x14ac:dyDescent="0.25">
      <c r="A473" s="159" t="s">
        <v>259</v>
      </c>
      <c r="B473" s="160"/>
      <c r="C473" s="31" t="s">
        <v>236</v>
      </c>
      <c r="D473" s="31" t="s">
        <v>847</v>
      </c>
      <c r="E473" s="80" t="s">
        <v>846</v>
      </c>
      <c r="F473" s="31" t="s">
        <v>260</v>
      </c>
      <c r="G473" s="82">
        <v>30000</v>
      </c>
      <c r="H473" s="82">
        <v>2000</v>
      </c>
      <c r="I473" s="78">
        <f t="shared" si="26"/>
        <v>6.6666666666666666E-2</v>
      </c>
      <c r="J473" s="161" t="s">
        <v>844</v>
      </c>
      <c r="K473" s="161"/>
      <c r="L473" s="161"/>
    </row>
    <row r="474" spans="1:12" ht="39.75" customHeight="1" x14ac:dyDescent="0.25">
      <c r="A474" s="159" t="s">
        <v>261</v>
      </c>
      <c r="B474" s="160"/>
      <c r="C474" s="31" t="s">
        <v>236</v>
      </c>
      <c r="D474" s="31"/>
      <c r="E474" s="80" t="s">
        <v>846</v>
      </c>
      <c r="F474" s="31" t="s">
        <v>262</v>
      </c>
      <c r="G474" s="82"/>
      <c r="H474" s="82"/>
      <c r="I474" s="78"/>
      <c r="J474" s="161"/>
      <c r="K474" s="161"/>
      <c r="L474" s="161"/>
    </row>
    <row r="475" spans="1:12" ht="42" customHeight="1" x14ac:dyDescent="0.25">
      <c r="A475" s="159" t="s">
        <v>263</v>
      </c>
      <c r="B475" s="160"/>
      <c r="C475" s="31" t="s">
        <v>236</v>
      </c>
      <c r="D475" s="31"/>
      <c r="E475" s="80" t="s">
        <v>846</v>
      </c>
      <c r="F475" s="31" t="s">
        <v>264</v>
      </c>
      <c r="G475" s="82"/>
      <c r="H475" s="82"/>
      <c r="I475" s="78"/>
      <c r="J475" s="161"/>
      <c r="K475" s="161"/>
      <c r="L475" s="161"/>
    </row>
    <row r="476" spans="1:12" ht="40.5" customHeight="1" x14ac:dyDescent="0.25">
      <c r="A476" s="159" t="s">
        <v>265</v>
      </c>
      <c r="B476" s="160"/>
      <c r="C476" s="31" t="s">
        <v>236</v>
      </c>
      <c r="D476" s="31" t="s">
        <v>845</v>
      </c>
      <c r="E476" s="80" t="s">
        <v>846</v>
      </c>
      <c r="F476" s="31" t="s">
        <v>266</v>
      </c>
      <c r="G476" s="82">
        <v>45000</v>
      </c>
      <c r="H476" s="82"/>
      <c r="I476" s="78">
        <f t="shared" si="26"/>
        <v>0</v>
      </c>
      <c r="J476" s="161" t="s">
        <v>844</v>
      </c>
      <c r="K476" s="161"/>
      <c r="L476" s="161"/>
    </row>
    <row r="477" spans="1:12" ht="42.75" customHeight="1" x14ac:dyDescent="0.25">
      <c r="A477" s="159" t="s">
        <v>860</v>
      </c>
      <c r="B477" s="160"/>
      <c r="C477" s="31" t="s">
        <v>236</v>
      </c>
      <c r="D477" s="31" t="s">
        <v>845</v>
      </c>
      <c r="E477" s="80" t="s">
        <v>846</v>
      </c>
      <c r="F477" s="31" t="s">
        <v>861</v>
      </c>
      <c r="G477" s="82">
        <v>150000</v>
      </c>
      <c r="H477" s="82">
        <v>96000</v>
      </c>
      <c r="I477" s="78">
        <f t="shared" si="26"/>
        <v>0.64</v>
      </c>
      <c r="J477" s="161" t="s">
        <v>844</v>
      </c>
      <c r="K477" s="161"/>
      <c r="L477" s="161"/>
    </row>
    <row r="478" spans="1:12" ht="42.75" customHeight="1" x14ac:dyDescent="0.25">
      <c r="A478" s="159" t="s">
        <v>860</v>
      </c>
      <c r="B478" s="160"/>
      <c r="C478" s="31" t="s">
        <v>236</v>
      </c>
      <c r="D478" s="31" t="s">
        <v>847</v>
      </c>
      <c r="E478" s="80" t="s">
        <v>846</v>
      </c>
      <c r="F478" s="31" t="s">
        <v>861</v>
      </c>
      <c r="G478" s="82">
        <v>100000</v>
      </c>
      <c r="H478" s="82">
        <v>0</v>
      </c>
      <c r="I478" s="78">
        <f t="shared" si="26"/>
        <v>0</v>
      </c>
      <c r="J478" s="161" t="s">
        <v>844</v>
      </c>
      <c r="K478" s="161"/>
      <c r="L478" s="161"/>
    </row>
    <row r="479" spans="1:12" ht="38.25" customHeight="1" x14ac:dyDescent="0.25">
      <c r="A479" s="159" t="s">
        <v>267</v>
      </c>
      <c r="B479" s="160"/>
      <c r="C479" s="31" t="s">
        <v>236</v>
      </c>
      <c r="D479" s="31" t="s">
        <v>845</v>
      </c>
      <c r="E479" s="80" t="s">
        <v>846</v>
      </c>
      <c r="F479" s="31" t="s">
        <v>268</v>
      </c>
      <c r="G479" s="82">
        <v>10000</v>
      </c>
      <c r="H479" s="82">
        <v>4744.72</v>
      </c>
      <c r="I479" s="78">
        <f t="shared" si="26"/>
        <v>0.474472</v>
      </c>
      <c r="J479" s="161" t="s">
        <v>844</v>
      </c>
      <c r="K479" s="161"/>
      <c r="L479" s="161"/>
    </row>
    <row r="480" spans="1:12" ht="36.75" customHeight="1" x14ac:dyDescent="0.25">
      <c r="A480" s="159" t="s">
        <v>269</v>
      </c>
      <c r="B480" s="160"/>
      <c r="C480" s="31" t="s">
        <v>236</v>
      </c>
      <c r="D480" s="31"/>
      <c r="E480" s="80" t="s">
        <v>846</v>
      </c>
      <c r="F480" s="31" t="s">
        <v>270</v>
      </c>
      <c r="G480" s="82">
        <f>G482+G486</f>
        <v>3230000</v>
      </c>
      <c r="H480" s="82">
        <f>H482+H486</f>
        <v>1647359.7699999998</v>
      </c>
      <c r="I480" s="78">
        <f t="shared" si="26"/>
        <v>0.51001850464396281</v>
      </c>
      <c r="J480" s="161" t="s">
        <v>844</v>
      </c>
      <c r="K480" s="161"/>
      <c r="L480" s="161"/>
    </row>
    <row r="481" spans="1:12" ht="19.5" customHeight="1" x14ac:dyDescent="0.25">
      <c r="A481" s="159" t="s">
        <v>25</v>
      </c>
      <c r="B481" s="160"/>
      <c r="C481" s="31"/>
      <c r="D481" s="31"/>
      <c r="E481" s="80"/>
      <c r="F481" s="31"/>
      <c r="G481" s="82"/>
      <c r="H481" s="82"/>
      <c r="I481" s="78"/>
      <c r="J481" s="161"/>
      <c r="K481" s="161"/>
      <c r="L481" s="161"/>
    </row>
    <row r="482" spans="1:12" ht="32.25" customHeight="1" x14ac:dyDescent="0.25">
      <c r="A482" s="159" t="s">
        <v>271</v>
      </c>
      <c r="B482" s="160"/>
      <c r="C482" s="31" t="s">
        <v>236</v>
      </c>
      <c r="D482" s="31"/>
      <c r="E482" s="80" t="s">
        <v>846</v>
      </c>
      <c r="F482" s="31" t="s">
        <v>272</v>
      </c>
      <c r="G482" s="82">
        <f>SUM(G484:G485)</f>
        <v>650000</v>
      </c>
      <c r="H482" s="82">
        <f>SUM(H484:H485)</f>
        <v>282300</v>
      </c>
      <c r="I482" s="78">
        <f t="shared" si="26"/>
        <v>0.43430769230769228</v>
      </c>
      <c r="J482" s="161" t="s">
        <v>844</v>
      </c>
      <c r="K482" s="161"/>
      <c r="L482" s="161"/>
    </row>
    <row r="483" spans="1:12" ht="15.75" customHeight="1" x14ac:dyDescent="0.25">
      <c r="A483" s="159" t="s">
        <v>124</v>
      </c>
      <c r="B483" s="160"/>
      <c r="C483" s="31"/>
      <c r="D483" s="31"/>
      <c r="E483" s="80"/>
      <c r="F483" s="31"/>
      <c r="G483" s="82"/>
      <c r="H483" s="82"/>
      <c r="I483" s="78"/>
      <c r="J483" s="161"/>
      <c r="K483" s="161"/>
      <c r="L483" s="161"/>
    </row>
    <row r="484" spans="1:12" ht="48.75" customHeight="1" x14ac:dyDescent="0.25">
      <c r="A484" s="159" t="s">
        <v>273</v>
      </c>
      <c r="B484" s="160"/>
      <c r="C484" s="31" t="s">
        <v>236</v>
      </c>
      <c r="D484" s="31" t="s">
        <v>845</v>
      </c>
      <c r="E484" s="80" t="s">
        <v>846</v>
      </c>
      <c r="F484" s="31" t="s">
        <v>274</v>
      </c>
      <c r="G484" s="82">
        <v>600000</v>
      </c>
      <c r="H484" s="82">
        <v>282300</v>
      </c>
      <c r="I484" s="78">
        <f t="shared" si="26"/>
        <v>0.47049999999999997</v>
      </c>
      <c r="J484" s="161" t="s">
        <v>844</v>
      </c>
      <c r="K484" s="161"/>
      <c r="L484" s="161"/>
    </row>
    <row r="485" spans="1:12" ht="50.25" customHeight="1" x14ac:dyDescent="0.25">
      <c r="A485" s="159" t="s">
        <v>273</v>
      </c>
      <c r="B485" s="160"/>
      <c r="C485" s="31" t="s">
        <v>236</v>
      </c>
      <c r="D485" s="31" t="s">
        <v>847</v>
      </c>
      <c r="E485" s="80" t="s">
        <v>846</v>
      </c>
      <c r="F485" s="31" t="s">
        <v>274</v>
      </c>
      <c r="G485" s="82">
        <v>50000</v>
      </c>
      <c r="H485" s="82">
        <v>0</v>
      </c>
      <c r="I485" s="78">
        <f t="shared" si="26"/>
        <v>0</v>
      </c>
      <c r="J485" s="161" t="s">
        <v>844</v>
      </c>
      <c r="K485" s="161"/>
      <c r="L485" s="161"/>
    </row>
    <row r="486" spans="1:12" ht="34.5" customHeight="1" x14ac:dyDescent="0.25">
      <c r="A486" s="159" t="s">
        <v>276</v>
      </c>
      <c r="B486" s="160"/>
      <c r="C486" s="31" t="s">
        <v>236</v>
      </c>
      <c r="D486" s="31"/>
      <c r="E486" s="80" t="s">
        <v>846</v>
      </c>
      <c r="F486" s="31" t="s">
        <v>275</v>
      </c>
      <c r="G486" s="82">
        <f>SUM(G488:G494)</f>
        <v>2580000</v>
      </c>
      <c r="H486" s="82">
        <f>SUM(H488:H494)</f>
        <v>1365059.7699999998</v>
      </c>
      <c r="I486" s="78">
        <f t="shared" si="26"/>
        <v>0.52909293410852709</v>
      </c>
      <c r="J486" s="156" t="s">
        <v>844</v>
      </c>
      <c r="K486" s="157"/>
      <c r="L486" s="158"/>
    </row>
    <row r="487" spans="1:12" ht="15.75" customHeight="1" x14ac:dyDescent="0.25">
      <c r="A487" s="159" t="s">
        <v>124</v>
      </c>
      <c r="B487" s="160"/>
      <c r="C487" s="31"/>
      <c r="D487" s="31"/>
      <c r="E487" s="80"/>
      <c r="F487" s="31"/>
      <c r="G487" s="82"/>
      <c r="H487" s="82"/>
      <c r="I487" s="78"/>
      <c r="J487" s="156"/>
      <c r="K487" s="157"/>
      <c r="L487" s="158"/>
    </row>
    <row r="488" spans="1:12" ht="30.75" customHeight="1" x14ac:dyDescent="0.25">
      <c r="A488" s="159" t="s">
        <v>277</v>
      </c>
      <c r="B488" s="160"/>
      <c r="C488" s="31" t="s">
        <v>236</v>
      </c>
      <c r="D488" s="31" t="s">
        <v>845</v>
      </c>
      <c r="E488" s="80" t="s">
        <v>846</v>
      </c>
      <c r="F488" s="31" t="s">
        <v>278</v>
      </c>
      <c r="G488" s="82">
        <v>300000</v>
      </c>
      <c r="H488" s="82">
        <v>87692</v>
      </c>
      <c r="I488" s="78">
        <f t="shared" si="26"/>
        <v>0.29230666666666666</v>
      </c>
      <c r="J488" s="156" t="s">
        <v>844</v>
      </c>
      <c r="K488" s="157"/>
      <c r="L488" s="158"/>
    </row>
    <row r="489" spans="1:12" ht="33.75" customHeight="1" x14ac:dyDescent="0.25">
      <c r="A489" s="159" t="s">
        <v>277</v>
      </c>
      <c r="B489" s="160"/>
      <c r="C489" s="31" t="s">
        <v>236</v>
      </c>
      <c r="D489" s="31" t="s">
        <v>847</v>
      </c>
      <c r="E489" s="80" t="s">
        <v>846</v>
      </c>
      <c r="F489" s="31" t="s">
        <v>278</v>
      </c>
      <c r="G489" s="82">
        <v>250000</v>
      </c>
      <c r="H489" s="82">
        <v>43080</v>
      </c>
      <c r="I489" s="78">
        <f t="shared" si="26"/>
        <v>0.17232</v>
      </c>
      <c r="J489" s="161" t="s">
        <v>844</v>
      </c>
      <c r="K489" s="161"/>
      <c r="L489" s="161"/>
    </row>
    <row r="490" spans="1:12" ht="39" customHeight="1" x14ac:dyDescent="0.25">
      <c r="A490" s="159" t="s">
        <v>277</v>
      </c>
      <c r="B490" s="160"/>
      <c r="C490" s="31" t="s">
        <v>236</v>
      </c>
      <c r="D490" s="31" t="s">
        <v>859</v>
      </c>
      <c r="E490" s="80" t="s">
        <v>846</v>
      </c>
      <c r="F490" s="31" t="s">
        <v>278</v>
      </c>
      <c r="G490" s="82">
        <v>50000</v>
      </c>
      <c r="H490" s="82">
        <v>34080</v>
      </c>
      <c r="I490" s="78">
        <f t="shared" si="26"/>
        <v>0.68159999999999998</v>
      </c>
      <c r="J490" s="161" t="s">
        <v>844</v>
      </c>
      <c r="K490" s="161"/>
      <c r="L490" s="161"/>
    </row>
    <row r="491" spans="1:12" ht="36" customHeight="1" x14ac:dyDescent="0.25">
      <c r="A491" s="159" t="s">
        <v>279</v>
      </c>
      <c r="B491" s="160"/>
      <c r="C491" s="31" t="s">
        <v>236</v>
      </c>
      <c r="D491" s="31" t="s">
        <v>845</v>
      </c>
      <c r="E491" s="80" t="s">
        <v>846</v>
      </c>
      <c r="F491" s="31" t="s">
        <v>280</v>
      </c>
      <c r="G491" s="82">
        <v>110000</v>
      </c>
      <c r="H491" s="82">
        <v>57360</v>
      </c>
      <c r="I491" s="78">
        <f t="shared" si="26"/>
        <v>0.5214545454545455</v>
      </c>
      <c r="J491" s="161" t="s">
        <v>844</v>
      </c>
      <c r="K491" s="161"/>
      <c r="L491" s="161"/>
    </row>
    <row r="492" spans="1:12" ht="33.75" customHeight="1" x14ac:dyDescent="0.25">
      <c r="A492" s="159" t="s">
        <v>279</v>
      </c>
      <c r="B492" s="160"/>
      <c r="C492" s="31" t="s">
        <v>236</v>
      </c>
      <c r="D492" s="31" t="s">
        <v>847</v>
      </c>
      <c r="E492" s="80" t="s">
        <v>846</v>
      </c>
      <c r="F492" s="31" t="s">
        <v>280</v>
      </c>
      <c r="G492" s="82">
        <v>20000</v>
      </c>
      <c r="H492" s="82">
        <v>0</v>
      </c>
      <c r="I492" s="78">
        <f t="shared" si="26"/>
        <v>0</v>
      </c>
      <c r="J492" s="161" t="s">
        <v>844</v>
      </c>
      <c r="K492" s="161"/>
      <c r="L492" s="161"/>
    </row>
    <row r="493" spans="1:12" ht="35.25" customHeight="1" x14ac:dyDescent="0.25">
      <c r="A493" s="159" t="s">
        <v>281</v>
      </c>
      <c r="B493" s="160"/>
      <c r="C493" s="31" t="s">
        <v>236</v>
      </c>
      <c r="D493" s="31" t="s">
        <v>845</v>
      </c>
      <c r="E493" s="80" t="s">
        <v>846</v>
      </c>
      <c r="F493" s="31" t="s">
        <v>282</v>
      </c>
      <c r="G493" s="82">
        <v>1800000</v>
      </c>
      <c r="H493" s="82">
        <v>1135030.3899999999</v>
      </c>
      <c r="I493" s="78">
        <f t="shared" si="26"/>
        <v>0.63057243888888881</v>
      </c>
      <c r="J493" s="161" t="s">
        <v>844</v>
      </c>
      <c r="K493" s="161"/>
      <c r="L493" s="161"/>
    </row>
    <row r="494" spans="1:12" ht="35.25" customHeight="1" x14ac:dyDescent="0.25">
      <c r="A494" s="159" t="s">
        <v>281</v>
      </c>
      <c r="B494" s="160"/>
      <c r="C494" s="31" t="s">
        <v>236</v>
      </c>
      <c r="D494" s="31" t="s">
        <v>847</v>
      </c>
      <c r="E494" s="80" t="s">
        <v>846</v>
      </c>
      <c r="F494" s="31" t="s">
        <v>282</v>
      </c>
      <c r="G494" s="82">
        <v>50000</v>
      </c>
      <c r="H494" s="82">
        <v>7817.38</v>
      </c>
      <c r="I494" s="78">
        <f t="shared" si="26"/>
        <v>0.1563476</v>
      </c>
      <c r="J494" s="161" t="s">
        <v>844</v>
      </c>
      <c r="K494" s="161"/>
      <c r="L494" s="161"/>
    </row>
    <row r="495" spans="1:12" ht="20.25" customHeight="1" x14ac:dyDescent="0.25">
      <c r="A495" s="159" t="s">
        <v>283</v>
      </c>
      <c r="B495" s="160"/>
      <c r="C495" s="31" t="s">
        <v>236</v>
      </c>
      <c r="D495" s="31"/>
      <c r="E495" s="80"/>
      <c r="F495" s="31"/>
      <c r="G495" s="84"/>
      <c r="H495" s="84"/>
      <c r="I495" s="85"/>
      <c r="J495" s="161"/>
      <c r="K495" s="161"/>
      <c r="L495" s="161"/>
    </row>
    <row r="496" spans="1:12" ht="21.75" customHeight="1" x14ac:dyDescent="0.25">
      <c r="A496" s="159" t="s">
        <v>325</v>
      </c>
      <c r="B496" s="160"/>
      <c r="C496" s="31" t="s">
        <v>236</v>
      </c>
      <c r="D496" s="31"/>
      <c r="E496" s="80"/>
      <c r="F496" s="31" t="s">
        <v>326</v>
      </c>
      <c r="G496" s="84">
        <v>100000</v>
      </c>
      <c r="H496" s="84">
        <v>28342.5</v>
      </c>
      <c r="I496" s="78">
        <f t="shared" si="26"/>
        <v>0.28342499999999998</v>
      </c>
      <c r="J496" s="161"/>
      <c r="K496" s="161"/>
      <c r="L496" s="161"/>
    </row>
    <row r="497" spans="1:12" ht="21.75" customHeight="1" x14ac:dyDescent="0.25">
      <c r="A497" s="212" t="s">
        <v>128</v>
      </c>
      <c r="B497" s="213"/>
      <c r="C497" s="213"/>
      <c r="D497" s="213"/>
      <c r="E497" s="213"/>
      <c r="F497" s="213"/>
      <c r="G497" s="213"/>
      <c r="H497" s="213"/>
      <c r="I497" s="214"/>
      <c r="J497" s="161"/>
      <c r="K497" s="161"/>
      <c r="L497" s="161"/>
    </row>
    <row r="498" spans="1:12" ht="24.75" customHeight="1" x14ac:dyDescent="0.25">
      <c r="A498" s="159" t="s">
        <v>120</v>
      </c>
      <c r="B498" s="160"/>
      <c r="C498" s="29" t="s">
        <v>121</v>
      </c>
      <c r="D498" s="29" t="s">
        <v>121</v>
      </c>
      <c r="E498" s="29" t="s">
        <v>121</v>
      </c>
      <c r="F498" s="29" t="s">
        <v>121</v>
      </c>
      <c r="G498" s="19"/>
      <c r="H498" s="19"/>
      <c r="I498" s="19"/>
      <c r="J498" s="161"/>
      <c r="K498" s="161"/>
      <c r="L498" s="161"/>
    </row>
    <row r="499" spans="1:12" ht="24.75" customHeight="1" x14ac:dyDescent="0.25">
      <c r="A499" s="159" t="s">
        <v>122</v>
      </c>
      <c r="B499" s="160"/>
      <c r="C499" s="29" t="s">
        <v>121</v>
      </c>
      <c r="D499" s="29" t="s">
        <v>121</v>
      </c>
      <c r="E499" s="29" t="s">
        <v>121</v>
      </c>
      <c r="F499" s="29" t="s">
        <v>121</v>
      </c>
      <c r="G499" s="19"/>
      <c r="H499" s="19"/>
      <c r="I499" s="19"/>
      <c r="J499" s="161"/>
      <c r="K499" s="161"/>
      <c r="L499" s="161"/>
    </row>
    <row r="500" spans="1:12" ht="15.75" x14ac:dyDescent="0.25">
      <c r="A500" s="159" t="s">
        <v>123</v>
      </c>
      <c r="B500" s="160"/>
      <c r="C500" s="29" t="s">
        <v>121</v>
      </c>
      <c r="D500" s="29" t="s">
        <v>121</v>
      </c>
      <c r="E500" s="29" t="s">
        <v>121</v>
      </c>
      <c r="F500" s="29" t="s">
        <v>121</v>
      </c>
      <c r="G500" s="19"/>
      <c r="H500" s="19"/>
      <c r="I500" s="19"/>
      <c r="J500" s="162"/>
      <c r="K500" s="162"/>
      <c r="L500" s="162"/>
    </row>
    <row r="501" spans="1:12" ht="15.75" x14ac:dyDescent="0.25">
      <c r="A501" s="159" t="s">
        <v>25</v>
      </c>
      <c r="B501" s="160"/>
      <c r="C501" s="6"/>
      <c r="D501" s="6"/>
      <c r="E501" s="18"/>
      <c r="F501" s="19"/>
      <c r="G501" s="19"/>
      <c r="H501" s="19"/>
      <c r="I501" s="19"/>
      <c r="J501" s="162"/>
      <c r="K501" s="162"/>
      <c r="L501" s="162"/>
    </row>
    <row r="502" spans="1:12" ht="15.75" customHeight="1" x14ac:dyDescent="0.25">
      <c r="A502" s="159" t="s">
        <v>285</v>
      </c>
      <c r="B502" s="160"/>
      <c r="C502" s="31" t="s">
        <v>236</v>
      </c>
      <c r="D502" s="29"/>
      <c r="E502" s="18"/>
      <c r="F502" s="31" t="s">
        <v>284</v>
      </c>
      <c r="G502" s="19"/>
      <c r="H502" s="19"/>
      <c r="I502" s="19"/>
      <c r="J502" s="178"/>
      <c r="K502" s="179"/>
      <c r="L502" s="180"/>
    </row>
    <row r="503" spans="1:12" ht="15.75" x14ac:dyDescent="0.25">
      <c r="A503" s="159" t="s">
        <v>25</v>
      </c>
      <c r="B503" s="160"/>
      <c r="C503" s="31"/>
      <c r="D503" s="29"/>
      <c r="E503" s="18"/>
      <c r="F503" s="31"/>
      <c r="G503" s="19"/>
      <c r="H503" s="19"/>
      <c r="I503" s="19"/>
      <c r="J503" s="162"/>
      <c r="K503" s="162"/>
      <c r="L503" s="162"/>
    </row>
    <row r="504" spans="1:12" ht="15.75" x14ac:dyDescent="0.25">
      <c r="A504" s="159" t="s">
        <v>286</v>
      </c>
      <c r="B504" s="160"/>
      <c r="C504" s="31" t="s">
        <v>236</v>
      </c>
      <c r="D504" s="29"/>
      <c r="E504" s="18"/>
      <c r="F504" s="31" t="s">
        <v>287</v>
      </c>
      <c r="G504" s="19"/>
      <c r="H504" s="19"/>
      <c r="I504" s="19"/>
      <c r="J504" s="162"/>
      <c r="K504" s="162"/>
      <c r="L504" s="162"/>
    </row>
    <row r="505" spans="1:12" ht="15.75" x14ac:dyDescent="0.25">
      <c r="A505" s="159" t="s">
        <v>288</v>
      </c>
      <c r="B505" s="160"/>
      <c r="C505" s="31" t="s">
        <v>236</v>
      </c>
      <c r="D505" s="29"/>
      <c r="E505" s="18"/>
      <c r="F505" s="31" t="s">
        <v>289</v>
      </c>
      <c r="G505" s="19"/>
      <c r="H505" s="19"/>
      <c r="I505" s="19"/>
      <c r="J505" s="162"/>
      <c r="K505" s="162"/>
      <c r="L505" s="162"/>
    </row>
    <row r="506" spans="1:12" ht="15.75" x14ac:dyDescent="0.25">
      <c r="A506" s="159" t="s">
        <v>283</v>
      </c>
      <c r="B506" s="160"/>
      <c r="C506" s="31" t="s">
        <v>236</v>
      </c>
      <c r="D506" s="29"/>
      <c r="E506" s="18"/>
      <c r="F506" s="31"/>
      <c r="G506" s="30"/>
      <c r="H506" s="30"/>
      <c r="I506" s="30"/>
      <c r="J506" s="162"/>
      <c r="K506" s="162"/>
      <c r="L506" s="162"/>
    </row>
    <row r="507" spans="1:12" ht="38.25" customHeight="1" x14ac:dyDescent="0.25">
      <c r="A507" s="177" t="s">
        <v>290</v>
      </c>
      <c r="B507" s="177"/>
      <c r="C507" s="177"/>
      <c r="D507" s="177"/>
      <c r="E507" s="177"/>
      <c r="F507" s="177"/>
      <c r="G507" s="177"/>
      <c r="H507" s="177"/>
      <c r="I507" s="177"/>
      <c r="J507" s="162"/>
      <c r="K507" s="162"/>
      <c r="L507" s="162"/>
    </row>
    <row r="508" spans="1:12" ht="15.75" customHeight="1" x14ac:dyDescent="0.25">
      <c r="A508" s="159" t="s">
        <v>123</v>
      </c>
      <c r="B508" s="160"/>
      <c r="C508" s="29" t="s">
        <v>121</v>
      </c>
      <c r="D508" s="29" t="s">
        <v>121</v>
      </c>
      <c r="E508" s="29" t="s">
        <v>121</v>
      </c>
      <c r="F508" s="29" t="s">
        <v>121</v>
      </c>
      <c r="G508" s="19"/>
      <c r="H508" s="19"/>
      <c r="I508" s="19"/>
      <c r="J508" s="162"/>
      <c r="K508" s="162"/>
      <c r="L508" s="162"/>
    </row>
    <row r="509" spans="1:12" ht="50.25" customHeight="1" x14ac:dyDescent="0.25">
      <c r="A509" s="159" t="s">
        <v>25</v>
      </c>
      <c r="B509" s="160"/>
      <c r="C509" s="6"/>
      <c r="D509" s="6"/>
      <c r="E509" s="18"/>
      <c r="F509" s="19"/>
      <c r="G509" s="19"/>
      <c r="H509" s="19"/>
      <c r="I509" s="19"/>
      <c r="J509" s="162"/>
      <c r="K509" s="162"/>
      <c r="L509" s="162"/>
    </row>
    <row r="510" spans="1:12" ht="55.5" customHeight="1" x14ac:dyDescent="0.25">
      <c r="A510" s="159" t="s">
        <v>234</v>
      </c>
      <c r="B510" s="160"/>
      <c r="C510" s="31" t="s">
        <v>236</v>
      </c>
      <c r="D510" s="29"/>
      <c r="E510" s="18">
        <f>SUM(E512:E514)</f>
        <v>0</v>
      </c>
      <c r="F510" s="31" t="s">
        <v>235</v>
      </c>
      <c r="G510" s="19"/>
      <c r="H510" s="19"/>
      <c r="I510" s="19"/>
      <c r="J510" s="162"/>
      <c r="K510" s="162"/>
      <c r="L510" s="162"/>
    </row>
    <row r="511" spans="1:12" ht="15.75" x14ac:dyDescent="0.25">
      <c r="A511" s="159" t="s">
        <v>124</v>
      </c>
      <c r="B511" s="160"/>
      <c r="C511" s="31"/>
      <c r="D511" s="29"/>
      <c r="E511" s="18"/>
      <c r="F511" s="31"/>
      <c r="G511" s="19"/>
      <c r="H511" s="19"/>
      <c r="I511" s="19"/>
      <c r="J511" s="162"/>
      <c r="K511" s="162"/>
      <c r="L511" s="162"/>
    </row>
    <row r="512" spans="1:12" ht="15.75" x14ac:dyDescent="0.25">
      <c r="A512" s="159" t="s">
        <v>238</v>
      </c>
      <c r="B512" s="160"/>
      <c r="C512" s="31" t="s">
        <v>236</v>
      </c>
      <c r="D512" s="29"/>
      <c r="E512" s="18"/>
      <c r="F512" s="31" t="s">
        <v>237</v>
      </c>
      <c r="G512" s="19"/>
      <c r="H512" s="19"/>
      <c r="I512" s="19"/>
      <c r="J512" s="162"/>
      <c r="K512" s="162"/>
      <c r="L512" s="162"/>
    </row>
    <row r="513" spans="1:12" ht="15.75" x14ac:dyDescent="0.25">
      <c r="A513" s="159" t="s">
        <v>239</v>
      </c>
      <c r="B513" s="160"/>
      <c r="C513" s="31" t="s">
        <v>236</v>
      </c>
      <c r="D513" s="29"/>
      <c r="E513" s="18"/>
      <c r="F513" s="31" t="s">
        <v>240</v>
      </c>
      <c r="G513" s="19"/>
      <c r="H513" s="19"/>
      <c r="I513" s="19"/>
      <c r="J513" s="162"/>
      <c r="K513" s="162"/>
      <c r="L513" s="162"/>
    </row>
    <row r="514" spans="1:12" ht="15.75" x14ac:dyDescent="0.25">
      <c r="A514" s="159" t="s">
        <v>241</v>
      </c>
      <c r="B514" s="160"/>
      <c r="C514" s="31" t="s">
        <v>236</v>
      </c>
      <c r="D514" s="29"/>
      <c r="E514" s="18"/>
      <c r="F514" s="31" t="s">
        <v>242</v>
      </c>
      <c r="G514" s="19"/>
      <c r="H514" s="19"/>
      <c r="I514" s="19"/>
      <c r="J514" s="162"/>
      <c r="K514" s="162"/>
      <c r="L514" s="162"/>
    </row>
    <row r="515" spans="1:12" ht="15.75" x14ac:dyDescent="0.25">
      <c r="A515" s="159" t="s">
        <v>243</v>
      </c>
      <c r="B515" s="160"/>
      <c r="C515" s="31" t="s">
        <v>236</v>
      </c>
      <c r="D515" s="29"/>
      <c r="E515" s="18">
        <f>SUM(E517:E525)</f>
        <v>0</v>
      </c>
      <c r="F515" s="31" t="s">
        <v>244</v>
      </c>
      <c r="G515" s="19"/>
      <c r="H515" s="19"/>
      <c r="I515" s="19"/>
      <c r="J515" s="162"/>
      <c r="K515" s="162"/>
      <c r="L515" s="162"/>
    </row>
    <row r="516" spans="1:12" ht="15.75" x14ac:dyDescent="0.25">
      <c r="A516" s="159" t="s">
        <v>245</v>
      </c>
      <c r="B516" s="160"/>
      <c r="C516" s="31" t="s">
        <v>236</v>
      </c>
      <c r="D516" s="29"/>
      <c r="E516" s="18"/>
      <c r="F516" s="31" t="s">
        <v>246</v>
      </c>
      <c r="G516" s="19"/>
      <c r="H516" s="19"/>
      <c r="I516" s="19"/>
      <c r="J516" s="162"/>
      <c r="K516" s="162"/>
      <c r="L516" s="162"/>
    </row>
    <row r="517" spans="1:12" ht="15.75" x14ac:dyDescent="0.25">
      <c r="A517" s="159" t="s">
        <v>25</v>
      </c>
      <c r="B517" s="160"/>
      <c r="C517" s="31"/>
      <c r="D517" s="29"/>
      <c r="E517" s="18"/>
      <c r="F517" s="31"/>
      <c r="G517" s="19"/>
      <c r="H517" s="19"/>
      <c r="I517" s="19"/>
      <c r="J517" s="162"/>
      <c r="K517" s="162"/>
      <c r="L517" s="162"/>
    </row>
    <row r="518" spans="1:12" ht="15.75" x14ac:dyDescent="0.25">
      <c r="A518" s="159" t="s">
        <v>247</v>
      </c>
      <c r="B518" s="160"/>
      <c r="C518" s="31" t="s">
        <v>236</v>
      </c>
      <c r="D518" s="29"/>
      <c r="E518" s="18"/>
      <c r="F518" s="31" t="s">
        <v>248</v>
      </c>
      <c r="G518" s="19"/>
      <c r="H518" s="19"/>
      <c r="I518" s="19"/>
      <c r="J518" s="162"/>
      <c r="K518" s="162"/>
      <c r="L518" s="162"/>
    </row>
    <row r="519" spans="1:12" ht="54.75" customHeight="1" x14ac:dyDescent="0.25">
      <c r="A519" s="159" t="s">
        <v>124</v>
      </c>
      <c r="B519" s="160"/>
      <c r="C519" s="31"/>
      <c r="D519" s="29"/>
      <c r="E519" s="18"/>
      <c r="F519" s="31"/>
      <c r="G519" s="19"/>
      <c r="H519" s="19"/>
      <c r="I519" s="19"/>
      <c r="J519" s="162"/>
      <c r="K519" s="162"/>
      <c r="L519" s="162"/>
    </row>
    <row r="520" spans="1:12" ht="56.25" customHeight="1" x14ac:dyDescent="0.25">
      <c r="A520" s="159" t="s">
        <v>291</v>
      </c>
      <c r="B520" s="160"/>
      <c r="C520" s="31" t="s">
        <v>236</v>
      </c>
      <c r="D520" s="29"/>
      <c r="E520" s="18"/>
      <c r="F520" s="31" t="s">
        <v>292</v>
      </c>
      <c r="G520" s="19"/>
      <c r="H520" s="19"/>
      <c r="I520" s="19"/>
      <c r="J520" s="162"/>
      <c r="K520" s="162"/>
      <c r="L520" s="162"/>
    </row>
    <row r="521" spans="1:12" ht="36" customHeight="1" x14ac:dyDescent="0.25">
      <c r="A521" s="159" t="s">
        <v>249</v>
      </c>
      <c r="B521" s="160"/>
      <c r="C521" s="31" t="s">
        <v>236</v>
      </c>
      <c r="D521" s="29"/>
      <c r="E521" s="18"/>
      <c r="F521" s="31" t="s">
        <v>250</v>
      </c>
      <c r="G521" s="19"/>
      <c r="H521" s="19"/>
      <c r="I521" s="19"/>
      <c r="J521" s="162"/>
      <c r="K521" s="162"/>
      <c r="L521" s="162"/>
    </row>
    <row r="522" spans="1:12" ht="15.75" customHeight="1" x14ac:dyDescent="0.25">
      <c r="A522" s="159" t="s">
        <v>251</v>
      </c>
      <c r="B522" s="160"/>
      <c r="C522" s="31" t="s">
        <v>236</v>
      </c>
      <c r="D522" s="29"/>
      <c r="E522" s="18"/>
      <c r="F522" s="31" t="s">
        <v>252</v>
      </c>
      <c r="G522" s="19"/>
      <c r="H522" s="19"/>
      <c r="I522" s="19"/>
      <c r="J522" s="162"/>
      <c r="K522" s="162"/>
      <c r="L522" s="162"/>
    </row>
    <row r="523" spans="1:12" ht="39.75" customHeight="1" x14ac:dyDescent="0.25">
      <c r="A523" s="159" t="s">
        <v>324</v>
      </c>
      <c r="B523" s="160"/>
      <c r="C523" s="31" t="s">
        <v>236</v>
      </c>
      <c r="D523" s="52"/>
      <c r="E523" s="18"/>
      <c r="F523" s="31" t="s">
        <v>323</v>
      </c>
      <c r="G523" s="19"/>
      <c r="H523" s="19"/>
      <c r="I523" s="19"/>
      <c r="J523" s="162"/>
      <c r="K523" s="162"/>
      <c r="L523" s="162"/>
    </row>
    <row r="524" spans="1:12" ht="21" customHeight="1" x14ac:dyDescent="0.25">
      <c r="A524" s="159" t="s">
        <v>253</v>
      </c>
      <c r="B524" s="160"/>
      <c r="C524" s="31" t="s">
        <v>236</v>
      </c>
      <c r="D524" s="29"/>
      <c r="E524" s="18"/>
      <c r="F524" s="31" t="s">
        <v>254</v>
      </c>
      <c r="G524" s="19"/>
      <c r="H524" s="19"/>
      <c r="I524" s="19"/>
      <c r="J524" s="162"/>
      <c r="K524" s="162"/>
      <c r="L524" s="162"/>
    </row>
    <row r="525" spans="1:12" ht="34.5" customHeight="1" x14ac:dyDescent="0.25">
      <c r="A525" s="159" t="s">
        <v>25</v>
      </c>
      <c r="B525" s="160"/>
      <c r="C525" s="31"/>
      <c r="D525" s="29"/>
      <c r="E525" s="18"/>
      <c r="F525" s="31"/>
      <c r="G525" s="19"/>
      <c r="H525" s="19"/>
      <c r="I525" s="19"/>
      <c r="J525" s="162"/>
      <c r="K525" s="162"/>
      <c r="L525" s="162"/>
    </row>
    <row r="526" spans="1:12" ht="36" customHeight="1" x14ac:dyDescent="0.25">
      <c r="A526" s="159" t="s">
        <v>255</v>
      </c>
      <c r="B526" s="160"/>
      <c r="C526" s="31" t="s">
        <v>236</v>
      </c>
      <c r="D526" s="29"/>
      <c r="E526" s="18"/>
      <c r="F526" s="31" t="s">
        <v>257</v>
      </c>
      <c r="G526" s="19"/>
      <c r="H526" s="19"/>
      <c r="I526" s="19"/>
      <c r="J526" s="162"/>
      <c r="K526" s="162"/>
      <c r="L526" s="162"/>
    </row>
    <row r="527" spans="1:12" ht="22.5" customHeight="1" x14ac:dyDescent="0.25">
      <c r="A527" s="159" t="s">
        <v>256</v>
      </c>
      <c r="B527" s="160"/>
      <c r="C527" s="31" t="s">
        <v>236</v>
      </c>
      <c r="D527" s="29"/>
      <c r="E527" s="18"/>
      <c r="F527" s="31" t="s">
        <v>258</v>
      </c>
      <c r="G527" s="19"/>
      <c r="H527" s="19"/>
      <c r="I527" s="19"/>
      <c r="J527" s="162"/>
      <c r="K527" s="162"/>
      <c r="L527" s="162"/>
    </row>
    <row r="528" spans="1:12" ht="22.5" customHeight="1" x14ac:dyDescent="0.25">
      <c r="A528" s="159" t="s">
        <v>124</v>
      </c>
      <c r="B528" s="160"/>
      <c r="C528" s="31"/>
      <c r="D528" s="29"/>
      <c r="E528" s="18"/>
      <c r="F528" s="31"/>
      <c r="G528" s="19"/>
      <c r="H528" s="19"/>
      <c r="I528" s="19"/>
      <c r="J528" s="162"/>
      <c r="K528" s="162"/>
      <c r="L528" s="162"/>
    </row>
    <row r="529" spans="1:12" ht="23.25" customHeight="1" x14ac:dyDescent="0.25">
      <c r="A529" s="159" t="s">
        <v>259</v>
      </c>
      <c r="B529" s="160"/>
      <c r="C529" s="31" t="s">
        <v>236</v>
      </c>
      <c r="D529" s="29"/>
      <c r="E529" s="18"/>
      <c r="F529" s="31" t="s">
        <v>260</v>
      </c>
      <c r="G529" s="19"/>
      <c r="H529" s="19"/>
      <c r="I529" s="19"/>
      <c r="J529" s="162"/>
      <c r="K529" s="162"/>
      <c r="L529" s="162"/>
    </row>
    <row r="530" spans="1:12" ht="15.75" customHeight="1" x14ac:dyDescent="0.25">
      <c r="A530" s="159" t="s">
        <v>261</v>
      </c>
      <c r="B530" s="160"/>
      <c r="C530" s="31" t="s">
        <v>236</v>
      </c>
      <c r="D530" s="29"/>
      <c r="E530" s="18">
        <f>SUM(E532:E535)</f>
        <v>0</v>
      </c>
      <c r="F530" s="31" t="s">
        <v>262</v>
      </c>
      <c r="G530" s="19"/>
      <c r="H530" s="19"/>
      <c r="I530" s="19"/>
      <c r="J530" s="162"/>
      <c r="K530" s="162"/>
      <c r="L530" s="162"/>
    </row>
    <row r="531" spans="1:12" ht="20.25" customHeight="1" x14ac:dyDescent="0.25">
      <c r="A531" s="159" t="s">
        <v>263</v>
      </c>
      <c r="B531" s="160"/>
      <c r="C531" s="31" t="s">
        <v>236</v>
      </c>
      <c r="D531" s="29"/>
      <c r="E531" s="18"/>
      <c r="F531" s="31" t="s">
        <v>264</v>
      </c>
      <c r="G531" s="19"/>
      <c r="H531" s="19"/>
      <c r="I531" s="19"/>
      <c r="J531" s="162"/>
      <c r="K531" s="162"/>
      <c r="L531" s="162"/>
    </row>
    <row r="532" spans="1:12" ht="42" customHeight="1" x14ac:dyDescent="0.25">
      <c r="A532" s="159" t="s">
        <v>265</v>
      </c>
      <c r="B532" s="160"/>
      <c r="C532" s="31" t="s">
        <v>236</v>
      </c>
      <c r="D532" s="29"/>
      <c r="E532" s="18"/>
      <c r="F532" s="31" t="s">
        <v>266</v>
      </c>
      <c r="G532" s="19"/>
      <c r="H532" s="19"/>
      <c r="I532" s="19"/>
      <c r="J532" s="162"/>
      <c r="K532" s="162"/>
      <c r="L532" s="162"/>
    </row>
    <row r="533" spans="1:12" ht="17.25" customHeight="1" x14ac:dyDescent="0.25">
      <c r="A533" s="159" t="s">
        <v>267</v>
      </c>
      <c r="B533" s="160"/>
      <c r="C533" s="31" t="s">
        <v>236</v>
      </c>
      <c r="D533" s="29"/>
      <c r="E533" s="18"/>
      <c r="F533" s="31" t="s">
        <v>268</v>
      </c>
      <c r="G533" s="19"/>
      <c r="H533" s="19"/>
      <c r="I533" s="19"/>
      <c r="J533" s="162"/>
      <c r="K533" s="162"/>
      <c r="L533" s="162"/>
    </row>
    <row r="534" spans="1:12" ht="37.5" customHeight="1" x14ac:dyDescent="0.25">
      <c r="A534" s="159" t="s">
        <v>269</v>
      </c>
      <c r="B534" s="160"/>
      <c r="C534" s="31" t="s">
        <v>236</v>
      </c>
      <c r="D534" s="29"/>
      <c r="E534" s="18"/>
      <c r="F534" s="31" t="s">
        <v>270</v>
      </c>
      <c r="G534" s="19"/>
      <c r="H534" s="19"/>
      <c r="I534" s="19"/>
      <c r="J534" s="172"/>
      <c r="K534" s="172"/>
      <c r="L534" s="172"/>
    </row>
    <row r="535" spans="1:12" ht="37.5" customHeight="1" x14ac:dyDescent="0.25">
      <c r="A535" s="159" t="s">
        <v>25</v>
      </c>
      <c r="B535" s="160"/>
      <c r="C535" s="31"/>
      <c r="D535" s="29"/>
      <c r="E535" s="18"/>
      <c r="F535" s="31"/>
      <c r="G535" s="19"/>
      <c r="H535" s="19"/>
      <c r="I535" s="19"/>
      <c r="J535" s="172"/>
      <c r="K535" s="172"/>
      <c r="L535" s="172"/>
    </row>
    <row r="536" spans="1:12" ht="36.75" customHeight="1" x14ac:dyDescent="0.25">
      <c r="A536" s="159" t="s">
        <v>271</v>
      </c>
      <c r="B536" s="160"/>
      <c r="C536" s="31" t="s">
        <v>236</v>
      </c>
      <c r="D536" s="29"/>
      <c r="E536" s="18"/>
      <c r="F536" s="31" t="s">
        <v>272</v>
      </c>
      <c r="G536" s="19"/>
      <c r="H536" s="19"/>
      <c r="I536" s="19"/>
      <c r="J536" s="172"/>
      <c r="K536" s="172"/>
      <c r="L536" s="172"/>
    </row>
    <row r="537" spans="1:12" ht="15.75" x14ac:dyDescent="0.25">
      <c r="A537" s="159" t="s">
        <v>124</v>
      </c>
      <c r="B537" s="160"/>
      <c r="C537" s="31"/>
      <c r="D537" s="29"/>
      <c r="E537" s="18"/>
      <c r="F537" s="31"/>
      <c r="G537" s="19"/>
      <c r="H537" s="19"/>
      <c r="I537" s="19"/>
      <c r="J537" s="172"/>
      <c r="K537" s="172"/>
      <c r="L537" s="172"/>
    </row>
    <row r="538" spans="1:12" ht="15.75" x14ac:dyDescent="0.25">
      <c r="A538" s="159" t="s">
        <v>273</v>
      </c>
      <c r="B538" s="160"/>
      <c r="C538" s="31" t="s">
        <v>236</v>
      </c>
      <c r="D538" s="29"/>
      <c r="E538" s="18"/>
      <c r="F538" s="31" t="s">
        <v>274</v>
      </c>
      <c r="G538" s="19"/>
      <c r="H538" s="19"/>
      <c r="I538" s="19"/>
      <c r="J538" s="172"/>
      <c r="K538" s="172"/>
      <c r="L538" s="172"/>
    </row>
    <row r="539" spans="1:12" ht="30.75" customHeight="1" x14ac:dyDescent="0.25">
      <c r="A539" s="159" t="s">
        <v>276</v>
      </c>
      <c r="B539" s="160"/>
      <c r="C539" s="31" t="s">
        <v>236</v>
      </c>
      <c r="D539" s="29"/>
      <c r="E539" s="18"/>
      <c r="F539" s="31" t="s">
        <v>275</v>
      </c>
      <c r="G539" s="19"/>
      <c r="H539" s="19"/>
      <c r="I539" s="19"/>
      <c r="J539" s="172"/>
      <c r="K539" s="172"/>
      <c r="L539" s="172"/>
    </row>
    <row r="540" spans="1:12" ht="15.75" customHeight="1" x14ac:dyDescent="0.25">
      <c r="A540" s="159" t="s">
        <v>124</v>
      </c>
      <c r="B540" s="160"/>
      <c r="C540" s="31"/>
      <c r="D540" s="29"/>
      <c r="E540" s="18"/>
      <c r="F540" s="31"/>
      <c r="G540" s="19"/>
      <c r="H540" s="19"/>
      <c r="I540" s="19"/>
      <c r="J540" s="172"/>
      <c r="K540" s="172"/>
      <c r="L540" s="172"/>
    </row>
    <row r="541" spans="1:12" ht="15.75" customHeight="1" x14ac:dyDescent="0.25">
      <c r="A541" s="159" t="s">
        <v>277</v>
      </c>
      <c r="B541" s="160"/>
      <c r="C541" s="31" t="s">
        <v>236</v>
      </c>
      <c r="D541" s="29"/>
      <c r="E541" s="18"/>
      <c r="F541" s="31" t="s">
        <v>278</v>
      </c>
      <c r="G541" s="19"/>
      <c r="H541" s="19"/>
      <c r="I541" s="19"/>
      <c r="J541" s="172"/>
      <c r="K541" s="172"/>
      <c r="L541" s="172"/>
    </row>
    <row r="542" spans="1:12" ht="15.75" customHeight="1" x14ac:dyDescent="0.25">
      <c r="A542" s="159" t="s">
        <v>279</v>
      </c>
      <c r="B542" s="160"/>
      <c r="C542" s="31" t="s">
        <v>236</v>
      </c>
      <c r="D542" s="29"/>
      <c r="E542" s="18"/>
      <c r="F542" s="31" t="s">
        <v>280</v>
      </c>
      <c r="G542" s="19"/>
      <c r="H542" s="19"/>
      <c r="I542" s="19"/>
      <c r="J542" s="172"/>
      <c r="K542" s="172"/>
      <c r="L542" s="172"/>
    </row>
    <row r="543" spans="1:12" ht="40.5" customHeight="1" x14ac:dyDescent="0.25">
      <c r="A543" s="159" t="s">
        <v>281</v>
      </c>
      <c r="B543" s="160"/>
      <c r="C543" s="31" t="s">
        <v>236</v>
      </c>
      <c r="D543" s="29"/>
      <c r="E543" s="18"/>
      <c r="F543" s="31" t="s">
        <v>282</v>
      </c>
      <c r="G543" s="19"/>
      <c r="H543" s="19"/>
      <c r="I543" s="19"/>
      <c r="J543" s="172"/>
      <c r="K543" s="172"/>
      <c r="L543" s="172"/>
    </row>
    <row r="544" spans="1:12" ht="21" customHeight="1" x14ac:dyDescent="0.25">
      <c r="A544" s="159" t="s">
        <v>283</v>
      </c>
      <c r="B544" s="160"/>
      <c r="C544" s="31" t="s">
        <v>236</v>
      </c>
      <c r="D544" s="29"/>
      <c r="E544" s="18"/>
      <c r="F544" s="31"/>
      <c r="G544" s="30"/>
      <c r="H544" s="30"/>
      <c r="I544" s="30"/>
      <c r="J544" s="172"/>
      <c r="K544" s="172"/>
      <c r="L544" s="172"/>
    </row>
    <row r="545" spans="1:12" ht="15.75" customHeight="1" x14ac:dyDescent="0.25">
      <c r="A545" s="27"/>
      <c r="B545" s="28"/>
      <c r="C545" s="29"/>
      <c r="D545" s="18"/>
      <c r="E545" s="18"/>
      <c r="F545" s="19"/>
      <c r="G545" s="30"/>
      <c r="H545" s="30"/>
      <c r="I545" s="30"/>
      <c r="J545" s="172"/>
      <c r="K545" s="172"/>
      <c r="L545" s="172"/>
    </row>
    <row r="546" spans="1:12" ht="35.25" customHeight="1" x14ac:dyDescent="0.3">
      <c r="A546" s="2"/>
      <c r="B546" s="2"/>
      <c r="J546" s="172"/>
      <c r="K546" s="172"/>
      <c r="L546" s="172"/>
    </row>
    <row r="547" spans="1:12" ht="21.75" customHeight="1" x14ac:dyDescent="0.3">
      <c r="A547" s="182" t="s">
        <v>299</v>
      </c>
      <c r="B547" s="182"/>
      <c r="C547" s="182"/>
      <c r="D547" s="182"/>
      <c r="E547" s="182"/>
      <c r="F547" s="182"/>
      <c r="G547" s="182"/>
      <c r="H547" s="182"/>
      <c r="I547" s="182"/>
      <c r="J547" s="172"/>
      <c r="K547" s="172"/>
      <c r="L547" s="172"/>
    </row>
    <row r="548" spans="1:12" ht="36" customHeight="1" x14ac:dyDescent="0.25">
      <c r="A548" s="150" t="s">
        <v>42</v>
      </c>
      <c r="B548" s="211"/>
      <c r="C548" s="32" t="s">
        <v>129</v>
      </c>
      <c r="D548" s="32" t="s">
        <v>130</v>
      </c>
      <c r="E548" s="32" t="s">
        <v>131</v>
      </c>
      <c r="F548" s="209" t="s">
        <v>132</v>
      </c>
      <c r="G548" s="209"/>
      <c r="H548" s="209"/>
      <c r="I548" s="209"/>
      <c r="J548" s="172"/>
      <c r="K548" s="172"/>
      <c r="L548" s="172"/>
    </row>
    <row r="549" spans="1:12" ht="33.75" customHeight="1" x14ac:dyDescent="0.25">
      <c r="A549" s="219" t="s">
        <v>890</v>
      </c>
      <c r="B549" s="220"/>
      <c r="C549" s="89" t="s">
        <v>891</v>
      </c>
      <c r="D549" s="89">
        <v>152</v>
      </c>
      <c r="E549" s="90">
        <f>153.58/D549</f>
        <v>1.0103947368421053</v>
      </c>
      <c r="F549" s="219" t="s">
        <v>892</v>
      </c>
      <c r="G549" s="221"/>
      <c r="H549" s="221"/>
      <c r="I549" s="220"/>
      <c r="J549" s="172"/>
      <c r="K549" s="172"/>
      <c r="L549" s="172"/>
    </row>
    <row r="550" spans="1:12" ht="33" customHeight="1" x14ac:dyDescent="0.25">
      <c r="A550" s="219" t="s">
        <v>893</v>
      </c>
      <c r="B550" s="220"/>
      <c r="C550" s="89" t="s">
        <v>891</v>
      </c>
      <c r="D550" s="89">
        <v>649</v>
      </c>
      <c r="E550" s="90">
        <f>657.51/D550</f>
        <v>1.0131124807395995</v>
      </c>
      <c r="F550" s="219" t="s">
        <v>892</v>
      </c>
      <c r="G550" s="221"/>
      <c r="H550" s="221"/>
      <c r="I550" s="220"/>
      <c r="J550" s="172"/>
      <c r="K550" s="172"/>
      <c r="L550" s="172"/>
    </row>
    <row r="551" spans="1:12" ht="31.5" customHeight="1" x14ac:dyDescent="0.25">
      <c r="A551" s="219" t="s">
        <v>894</v>
      </c>
      <c r="B551" s="220"/>
      <c r="C551" s="89" t="s">
        <v>895</v>
      </c>
      <c r="D551" s="89">
        <v>233</v>
      </c>
      <c r="E551" s="90">
        <f>230/232</f>
        <v>0.99137931034482762</v>
      </c>
      <c r="F551" s="219" t="s">
        <v>892</v>
      </c>
      <c r="G551" s="221"/>
      <c r="H551" s="221"/>
      <c r="I551" s="220"/>
    </row>
    <row r="552" spans="1:12" ht="45" customHeight="1" x14ac:dyDescent="0.25">
      <c r="A552" s="219" t="s">
        <v>896</v>
      </c>
      <c r="B552" s="167"/>
      <c r="C552" s="89" t="s">
        <v>895</v>
      </c>
      <c r="D552" s="89">
        <v>136</v>
      </c>
      <c r="E552" s="90">
        <f>137/D552</f>
        <v>1.0073529411764706</v>
      </c>
      <c r="F552" s="219" t="s">
        <v>892</v>
      </c>
      <c r="G552" s="221"/>
      <c r="H552" s="221"/>
      <c r="I552" s="220"/>
    </row>
    <row r="553" spans="1:12" s="4" customFormat="1" ht="49.5" customHeight="1" x14ac:dyDescent="0.25">
      <c r="A553" s="219" t="s">
        <v>1037</v>
      </c>
      <c r="B553" s="220"/>
      <c r="C553" s="89" t="s">
        <v>897</v>
      </c>
      <c r="D553" s="89">
        <v>125</v>
      </c>
      <c r="E553" s="90">
        <f>180/D553</f>
        <v>1.44</v>
      </c>
      <c r="F553" s="219" t="s">
        <v>898</v>
      </c>
      <c r="G553" s="221"/>
      <c r="H553" s="221"/>
      <c r="I553" s="220"/>
    </row>
    <row r="554" spans="1:12" s="4" customFormat="1" ht="45.75" customHeight="1" x14ac:dyDescent="0.25">
      <c r="A554" s="219" t="s">
        <v>1038</v>
      </c>
      <c r="B554" s="220"/>
      <c r="C554" s="89" t="s">
        <v>899</v>
      </c>
      <c r="D554" s="89">
        <v>1550</v>
      </c>
      <c r="E554" s="90">
        <f>1550/1550</f>
        <v>1</v>
      </c>
      <c r="F554" s="219" t="s">
        <v>892</v>
      </c>
      <c r="G554" s="221"/>
      <c r="H554" s="221"/>
      <c r="I554" s="220"/>
    </row>
    <row r="555" spans="1:12" s="4" customFormat="1" ht="53.25" customHeight="1" x14ac:dyDescent="0.25">
      <c r="A555" s="219" t="s">
        <v>1039</v>
      </c>
      <c r="B555" s="220"/>
      <c r="C555" s="89" t="s">
        <v>900</v>
      </c>
      <c r="D555" s="89">
        <v>83727</v>
      </c>
      <c r="E555" s="90">
        <f>84369/83727</f>
        <v>1.0076677774194704</v>
      </c>
      <c r="F555" s="219" t="s">
        <v>892</v>
      </c>
      <c r="G555" s="221"/>
      <c r="H555" s="221"/>
      <c r="I555" s="220"/>
    </row>
    <row r="556" spans="1:12" s="4" customFormat="1" ht="110.25" customHeight="1" x14ac:dyDescent="0.25">
      <c r="A556" s="219" t="s">
        <v>1040</v>
      </c>
      <c r="B556" s="220"/>
      <c r="C556" s="89" t="s">
        <v>1044</v>
      </c>
      <c r="D556" s="91">
        <v>10</v>
      </c>
      <c r="E556" s="90">
        <v>1</v>
      </c>
      <c r="F556" s="219"/>
      <c r="G556" s="221"/>
      <c r="H556" s="221"/>
      <c r="I556" s="220"/>
    </row>
    <row r="557" spans="1:12" s="4" customFormat="1" ht="65.25" customHeight="1" x14ac:dyDescent="0.25">
      <c r="A557" s="159" t="s">
        <v>1041</v>
      </c>
      <c r="B557" s="160"/>
      <c r="C557" s="76" t="s">
        <v>1043</v>
      </c>
      <c r="D557" s="76">
        <v>10500</v>
      </c>
      <c r="E557" s="92">
        <f>10210/D557</f>
        <v>0.97238095238095235</v>
      </c>
      <c r="F557" s="320" t="s">
        <v>892</v>
      </c>
      <c r="G557" s="320"/>
      <c r="H557" s="320"/>
      <c r="I557" s="320"/>
    </row>
    <row r="558" spans="1:12" s="4" customFormat="1" ht="38.25" customHeight="1" x14ac:dyDescent="0.25">
      <c r="A558" s="159" t="s">
        <v>1042</v>
      </c>
      <c r="B558" s="160"/>
      <c r="C558" s="6" t="s">
        <v>901</v>
      </c>
      <c r="D558" s="76">
        <v>1324</v>
      </c>
      <c r="E558" s="92">
        <f>1419/D558</f>
        <v>1.0717522658610272</v>
      </c>
      <c r="F558" s="159" t="s">
        <v>902</v>
      </c>
      <c r="G558" s="349"/>
      <c r="H558" s="349"/>
      <c r="I558" s="160"/>
    </row>
    <row r="559" spans="1:12" s="4" customFormat="1" ht="6" customHeight="1" x14ac:dyDescent="0.3">
      <c r="A559" s="2"/>
      <c r="B559" s="2"/>
      <c r="C559"/>
      <c r="D559"/>
      <c r="E559"/>
      <c r="F559"/>
      <c r="G559"/>
      <c r="H559"/>
      <c r="I559"/>
    </row>
    <row r="560" spans="1:12" s="4" customFormat="1" ht="40.5" customHeight="1" x14ac:dyDescent="0.3">
      <c r="A560" s="182" t="s">
        <v>300</v>
      </c>
      <c r="B560" s="215"/>
      <c r="C560" s="215"/>
      <c r="D560" s="215"/>
      <c r="E560" s="215"/>
      <c r="F560" s="215"/>
      <c r="G560" s="215"/>
      <c r="H560" s="215"/>
      <c r="I560" s="215"/>
    </row>
    <row r="561" spans="1:9" s="4" customFormat="1" ht="40.5" customHeight="1" x14ac:dyDescent="0.25">
      <c r="A561" s="209" t="s">
        <v>173</v>
      </c>
      <c r="B561" s="152" t="s">
        <v>133</v>
      </c>
      <c r="C561" s="216"/>
      <c r="D561" s="209" t="s">
        <v>134</v>
      </c>
      <c r="E561" s="209"/>
      <c r="F561" s="209"/>
      <c r="G561" s="209"/>
      <c r="H561" s="209" t="s">
        <v>135</v>
      </c>
      <c r="I561" s="209"/>
    </row>
    <row r="562" spans="1:9" s="4" customFormat="1" ht="40.5" customHeight="1" x14ac:dyDescent="0.25">
      <c r="A562" s="209"/>
      <c r="B562" s="217"/>
      <c r="C562" s="218"/>
      <c r="D562" s="22" t="s">
        <v>136</v>
      </c>
      <c r="E562" s="22" t="s">
        <v>137</v>
      </c>
      <c r="F562" s="22" t="s">
        <v>138</v>
      </c>
      <c r="G562" s="22" t="s">
        <v>139</v>
      </c>
      <c r="H562" s="209"/>
      <c r="I562" s="209"/>
    </row>
    <row r="563" spans="1:9" s="4" customFormat="1" ht="40.5" customHeight="1" x14ac:dyDescent="0.25">
      <c r="A563" s="150" t="s">
        <v>313</v>
      </c>
      <c r="B563" s="210"/>
      <c r="C563" s="210"/>
      <c r="D563" s="210"/>
      <c r="E563" s="210"/>
      <c r="F563" s="210"/>
      <c r="G563" s="210"/>
      <c r="H563" s="210"/>
      <c r="I563" s="211"/>
    </row>
    <row r="564" spans="1:9" ht="15.75" x14ac:dyDescent="0.25">
      <c r="A564" s="6">
        <v>1</v>
      </c>
      <c r="B564" s="159" t="s">
        <v>343</v>
      </c>
      <c r="C564" s="163"/>
      <c r="D564" s="65">
        <v>700</v>
      </c>
      <c r="E564" s="65">
        <v>700</v>
      </c>
      <c r="F564" s="71">
        <v>850</v>
      </c>
      <c r="G564" s="71">
        <v>850</v>
      </c>
      <c r="H564" s="152" t="s">
        <v>1016</v>
      </c>
      <c r="I564" s="153"/>
    </row>
    <row r="565" spans="1:9" ht="18.75" customHeight="1" x14ac:dyDescent="0.25">
      <c r="A565" s="6">
        <v>2</v>
      </c>
      <c r="B565" s="159" t="s">
        <v>344</v>
      </c>
      <c r="C565" s="163"/>
      <c r="D565" s="65">
        <v>745</v>
      </c>
      <c r="E565" s="65">
        <v>745</v>
      </c>
      <c r="F565" s="71">
        <v>900</v>
      </c>
      <c r="G565" s="71">
        <v>900</v>
      </c>
      <c r="H565" s="343"/>
      <c r="I565" s="344"/>
    </row>
    <row r="566" spans="1:9" s="4" customFormat="1" ht="23.25" customHeight="1" x14ac:dyDescent="0.25">
      <c r="A566" s="6">
        <v>3</v>
      </c>
      <c r="B566" s="159" t="s">
        <v>345</v>
      </c>
      <c r="C566" s="163"/>
      <c r="D566" s="65">
        <v>500</v>
      </c>
      <c r="E566" s="65">
        <v>500</v>
      </c>
      <c r="F566" s="71">
        <v>600</v>
      </c>
      <c r="G566" s="71">
        <v>600</v>
      </c>
      <c r="H566" s="343"/>
      <c r="I566" s="344"/>
    </row>
    <row r="567" spans="1:9" s="4" customFormat="1" ht="18.75" customHeight="1" x14ac:dyDescent="0.25">
      <c r="A567" s="6">
        <v>4</v>
      </c>
      <c r="B567" s="159" t="s">
        <v>346</v>
      </c>
      <c r="C567" s="163"/>
      <c r="D567" s="65">
        <v>550</v>
      </c>
      <c r="E567" s="65">
        <v>550</v>
      </c>
      <c r="F567" s="71">
        <v>650</v>
      </c>
      <c r="G567" s="71">
        <v>650</v>
      </c>
      <c r="H567" s="154"/>
      <c r="I567" s="155"/>
    </row>
    <row r="568" spans="1:9" s="4" customFormat="1" ht="15.75" customHeight="1" x14ac:dyDescent="0.25">
      <c r="A568" s="6">
        <v>5</v>
      </c>
      <c r="B568" s="159" t="s">
        <v>347</v>
      </c>
      <c r="C568" s="163"/>
      <c r="D568" s="65">
        <v>3515</v>
      </c>
      <c r="E568" s="65">
        <v>3515</v>
      </c>
      <c r="F568" s="65">
        <v>3515</v>
      </c>
      <c r="G568" s="65">
        <v>3515</v>
      </c>
      <c r="H568" s="127"/>
      <c r="I568" s="128"/>
    </row>
    <row r="569" spans="1:9" s="4" customFormat="1" ht="15.75" customHeight="1" x14ac:dyDescent="0.25">
      <c r="A569" s="6">
        <v>6</v>
      </c>
      <c r="B569" s="159" t="s">
        <v>348</v>
      </c>
      <c r="C569" s="163"/>
      <c r="D569" s="65">
        <v>3375</v>
      </c>
      <c r="E569" s="65">
        <v>3375</v>
      </c>
      <c r="F569" s="65">
        <v>3375</v>
      </c>
      <c r="G569" s="65">
        <v>3375</v>
      </c>
      <c r="H569" s="129"/>
      <c r="I569" s="130"/>
    </row>
    <row r="570" spans="1:9" s="4" customFormat="1" ht="15.75" customHeight="1" x14ac:dyDescent="0.25">
      <c r="A570" s="6">
        <v>7</v>
      </c>
      <c r="B570" s="159" t="s">
        <v>349</v>
      </c>
      <c r="C570" s="163"/>
      <c r="D570" s="65">
        <v>1680</v>
      </c>
      <c r="E570" s="65">
        <v>1680</v>
      </c>
      <c r="F570" s="65">
        <v>1680</v>
      </c>
      <c r="G570" s="65">
        <v>1680</v>
      </c>
      <c r="H570" s="150"/>
      <c r="I570" s="151"/>
    </row>
    <row r="571" spans="1:9" s="4" customFormat="1" ht="15.75" customHeight="1" x14ac:dyDescent="0.25">
      <c r="A571" s="6">
        <v>8</v>
      </c>
      <c r="B571" s="159" t="s">
        <v>350</v>
      </c>
      <c r="C571" s="163"/>
      <c r="D571" s="65">
        <v>4611</v>
      </c>
      <c r="E571" s="65">
        <v>4611</v>
      </c>
      <c r="F571" s="65">
        <v>4611</v>
      </c>
      <c r="G571" s="65">
        <v>4611</v>
      </c>
      <c r="H571" s="150"/>
      <c r="I571" s="151"/>
    </row>
    <row r="572" spans="1:9" s="4" customFormat="1" ht="15.75" customHeight="1" x14ac:dyDescent="0.25">
      <c r="A572" s="63">
        <v>9</v>
      </c>
      <c r="B572" s="159" t="s">
        <v>351</v>
      </c>
      <c r="C572" s="163"/>
      <c r="D572" s="65">
        <v>1884</v>
      </c>
      <c r="E572" s="65">
        <v>1884</v>
      </c>
      <c r="F572" s="65">
        <v>1884</v>
      </c>
      <c r="G572" s="65">
        <v>1884</v>
      </c>
      <c r="H572" s="150"/>
      <c r="I572" s="151"/>
    </row>
    <row r="573" spans="1:9" s="4" customFormat="1" ht="15.75" customHeight="1" x14ac:dyDescent="0.25">
      <c r="A573" s="6">
        <v>10</v>
      </c>
      <c r="B573" s="159" t="s">
        <v>352</v>
      </c>
      <c r="C573" s="163"/>
      <c r="D573" s="65">
        <v>2000</v>
      </c>
      <c r="E573" s="65">
        <v>2000</v>
      </c>
      <c r="F573" s="65">
        <v>2000</v>
      </c>
      <c r="G573" s="65">
        <v>2000</v>
      </c>
      <c r="H573" s="150"/>
      <c r="I573" s="151"/>
    </row>
    <row r="574" spans="1:9" s="4" customFormat="1" ht="15.75" customHeight="1" x14ac:dyDescent="0.25">
      <c r="A574" s="6">
        <v>11</v>
      </c>
      <c r="B574" s="159" t="s">
        <v>353</v>
      </c>
      <c r="C574" s="163"/>
      <c r="D574" s="65">
        <v>1650</v>
      </c>
      <c r="E574" s="65">
        <v>1650</v>
      </c>
      <c r="F574" s="65">
        <v>1650</v>
      </c>
      <c r="G574" s="65">
        <v>1650</v>
      </c>
      <c r="H574" s="150"/>
      <c r="I574" s="151"/>
    </row>
    <row r="575" spans="1:9" s="4" customFormat="1" ht="15.75" customHeight="1" x14ac:dyDescent="0.25">
      <c r="A575" s="6">
        <v>12</v>
      </c>
      <c r="B575" s="159" t="s">
        <v>354</v>
      </c>
      <c r="C575" s="163"/>
      <c r="D575" s="65">
        <v>1911</v>
      </c>
      <c r="E575" s="65">
        <v>1911</v>
      </c>
      <c r="F575" s="65">
        <v>1911</v>
      </c>
      <c r="G575" s="65">
        <v>1911</v>
      </c>
      <c r="H575" s="150"/>
      <c r="I575" s="151"/>
    </row>
    <row r="576" spans="1:9" s="4" customFormat="1" ht="15.75" customHeight="1" x14ac:dyDescent="0.25">
      <c r="A576" s="6">
        <v>13</v>
      </c>
      <c r="B576" s="159" t="s">
        <v>355</v>
      </c>
      <c r="C576" s="163"/>
      <c r="D576" s="65">
        <v>1665</v>
      </c>
      <c r="E576" s="65">
        <v>1665</v>
      </c>
      <c r="F576" s="65">
        <v>1665</v>
      </c>
      <c r="G576" s="65">
        <v>1665</v>
      </c>
      <c r="H576" s="150"/>
      <c r="I576" s="151"/>
    </row>
    <row r="577" spans="1:9" s="4" customFormat="1" ht="15.75" customHeight="1" x14ac:dyDescent="0.25">
      <c r="A577" s="6">
        <v>14</v>
      </c>
      <c r="B577" s="159" t="s">
        <v>356</v>
      </c>
      <c r="C577" s="163"/>
      <c r="D577" s="65">
        <v>1810</v>
      </c>
      <c r="E577" s="65">
        <v>1810</v>
      </c>
      <c r="F577" s="65">
        <v>1810</v>
      </c>
      <c r="G577" s="65">
        <v>1810</v>
      </c>
      <c r="H577" s="150"/>
      <c r="I577" s="151"/>
    </row>
    <row r="578" spans="1:9" s="4" customFormat="1" ht="15.75" customHeight="1" x14ac:dyDescent="0.25">
      <c r="A578" s="6">
        <v>15</v>
      </c>
      <c r="B578" s="159" t="s">
        <v>357</v>
      </c>
      <c r="C578" s="163"/>
      <c r="D578" s="65">
        <v>1725</v>
      </c>
      <c r="E578" s="65">
        <v>1725</v>
      </c>
      <c r="F578" s="65">
        <v>1725</v>
      </c>
      <c r="G578" s="65">
        <v>1725</v>
      </c>
      <c r="H578" s="150"/>
      <c r="I578" s="151"/>
    </row>
    <row r="579" spans="1:9" s="4" customFormat="1" ht="15.75" customHeight="1" x14ac:dyDescent="0.25">
      <c r="A579" s="6">
        <v>16</v>
      </c>
      <c r="B579" s="159" t="s">
        <v>358</v>
      </c>
      <c r="C579" s="163"/>
      <c r="D579" s="65">
        <v>2405</v>
      </c>
      <c r="E579" s="65">
        <v>2405</v>
      </c>
      <c r="F579" s="65">
        <v>2405</v>
      </c>
      <c r="G579" s="65">
        <v>2405</v>
      </c>
      <c r="H579" s="150"/>
      <c r="I579" s="151"/>
    </row>
    <row r="580" spans="1:9" s="4" customFormat="1" ht="15.75" customHeight="1" x14ac:dyDescent="0.25">
      <c r="A580" s="6">
        <v>17</v>
      </c>
      <c r="B580" s="159" t="s">
        <v>359</v>
      </c>
      <c r="C580" s="163"/>
      <c r="D580" s="65">
        <v>1820</v>
      </c>
      <c r="E580" s="65">
        <v>1820</v>
      </c>
      <c r="F580" s="65">
        <v>1820</v>
      </c>
      <c r="G580" s="65">
        <v>1820</v>
      </c>
      <c r="H580" s="150"/>
      <c r="I580" s="151"/>
    </row>
    <row r="581" spans="1:9" s="4" customFormat="1" ht="15.75" customHeight="1" x14ac:dyDescent="0.25">
      <c r="A581" s="6">
        <v>18</v>
      </c>
      <c r="B581" s="159" t="s">
        <v>360</v>
      </c>
      <c r="C581" s="163"/>
      <c r="D581" s="65">
        <v>3366</v>
      </c>
      <c r="E581" s="65">
        <v>3366</v>
      </c>
      <c r="F581" s="65">
        <v>3366</v>
      </c>
      <c r="G581" s="65">
        <v>3366</v>
      </c>
      <c r="H581" s="150"/>
      <c r="I581" s="151"/>
    </row>
    <row r="582" spans="1:9" s="4" customFormat="1" ht="15.75" customHeight="1" x14ac:dyDescent="0.25">
      <c r="A582" s="63">
        <v>19</v>
      </c>
      <c r="B582" s="159" t="s">
        <v>361</v>
      </c>
      <c r="C582" s="163"/>
      <c r="D582" s="65">
        <v>1690</v>
      </c>
      <c r="E582" s="65">
        <v>1690</v>
      </c>
      <c r="F582" s="65">
        <v>1690</v>
      </c>
      <c r="G582" s="65">
        <v>1690</v>
      </c>
      <c r="H582" s="150"/>
      <c r="I582" s="151"/>
    </row>
    <row r="583" spans="1:9" s="4" customFormat="1" ht="15.75" customHeight="1" x14ac:dyDescent="0.25">
      <c r="A583" s="6">
        <v>20</v>
      </c>
      <c r="B583" s="159" t="s">
        <v>362</v>
      </c>
      <c r="C583" s="163"/>
      <c r="D583" s="65">
        <v>1695</v>
      </c>
      <c r="E583" s="65">
        <v>1695</v>
      </c>
      <c r="F583" s="65">
        <v>1695</v>
      </c>
      <c r="G583" s="65">
        <v>1695</v>
      </c>
      <c r="H583" s="150"/>
      <c r="I583" s="151"/>
    </row>
    <row r="584" spans="1:9" s="4" customFormat="1" ht="15.75" customHeight="1" x14ac:dyDescent="0.25">
      <c r="A584" s="6">
        <v>21</v>
      </c>
      <c r="B584" s="159" t="s">
        <v>363</v>
      </c>
      <c r="C584" s="163"/>
      <c r="D584" s="65">
        <v>1650</v>
      </c>
      <c r="E584" s="65">
        <v>1650</v>
      </c>
      <c r="F584" s="65">
        <v>1650</v>
      </c>
      <c r="G584" s="65">
        <v>1650</v>
      </c>
      <c r="H584" s="150"/>
      <c r="I584" s="151"/>
    </row>
    <row r="585" spans="1:9" s="4" customFormat="1" ht="15.75" customHeight="1" x14ac:dyDescent="0.25">
      <c r="A585" s="6">
        <v>22</v>
      </c>
      <c r="B585" s="159" t="s">
        <v>364</v>
      </c>
      <c r="C585" s="163"/>
      <c r="D585" s="65">
        <v>1920</v>
      </c>
      <c r="E585" s="65">
        <v>1920</v>
      </c>
      <c r="F585" s="65">
        <v>1920</v>
      </c>
      <c r="G585" s="65">
        <v>1920</v>
      </c>
      <c r="H585" s="150"/>
      <c r="I585" s="151"/>
    </row>
    <row r="586" spans="1:9" s="4" customFormat="1" ht="15.75" customHeight="1" x14ac:dyDescent="0.25">
      <c r="A586" s="6">
        <v>23</v>
      </c>
      <c r="B586" s="159" t="s">
        <v>365</v>
      </c>
      <c r="C586" s="163"/>
      <c r="D586" s="65">
        <v>1850</v>
      </c>
      <c r="E586" s="65">
        <v>1850</v>
      </c>
      <c r="F586" s="65">
        <v>1850</v>
      </c>
      <c r="G586" s="65">
        <v>1850</v>
      </c>
      <c r="H586" s="150"/>
      <c r="I586" s="151"/>
    </row>
    <row r="587" spans="1:9" s="4" customFormat="1" ht="15.75" customHeight="1" x14ac:dyDescent="0.25">
      <c r="A587" s="6">
        <v>24</v>
      </c>
      <c r="B587" s="159" t="s">
        <v>366</v>
      </c>
      <c r="C587" s="163"/>
      <c r="D587" s="65">
        <v>1720</v>
      </c>
      <c r="E587" s="65">
        <v>1720</v>
      </c>
      <c r="F587" s="65">
        <v>1720</v>
      </c>
      <c r="G587" s="65">
        <v>1720</v>
      </c>
      <c r="H587" s="150"/>
      <c r="I587" s="151"/>
    </row>
    <row r="588" spans="1:9" s="4" customFormat="1" ht="15.75" customHeight="1" x14ac:dyDescent="0.25">
      <c r="A588" s="6">
        <v>25</v>
      </c>
      <c r="B588" s="159" t="s">
        <v>367</v>
      </c>
      <c r="C588" s="163"/>
      <c r="D588" s="65">
        <v>1712</v>
      </c>
      <c r="E588" s="65">
        <v>1712</v>
      </c>
      <c r="F588" s="65">
        <v>1712</v>
      </c>
      <c r="G588" s="65">
        <v>1712</v>
      </c>
      <c r="H588" s="150"/>
      <c r="I588" s="151"/>
    </row>
    <row r="589" spans="1:9" s="4" customFormat="1" ht="15.75" customHeight="1" x14ac:dyDescent="0.25">
      <c r="A589" s="6">
        <v>26</v>
      </c>
      <c r="B589" s="159" t="s">
        <v>368</v>
      </c>
      <c r="C589" s="163"/>
      <c r="D589" s="65">
        <v>790</v>
      </c>
      <c r="E589" s="65">
        <v>790</v>
      </c>
      <c r="F589" s="65">
        <v>790</v>
      </c>
      <c r="G589" s="65">
        <v>790</v>
      </c>
      <c r="H589" s="150"/>
      <c r="I589" s="151"/>
    </row>
    <row r="590" spans="1:9" s="4" customFormat="1" ht="15.75" customHeight="1" x14ac:dyDescent="0.25">
      <c r="A590" s="6">
        <v>27</v>
      </c>
      <c r="B590" s="159" t="s">
        <v>369</v>
      </c>
      <c r="C590" s="163"/>
      <c r="D590" s="65">
        <v>7480</v>
      </c>
      <c r="E590" s="65">
        <v>7480</v>
      </c>
      <c r="F590" s="65">
        <v>7480</v>
      </c>
      <c r="G590" s="65">
        <v>7480</v>
      </c>
      <c r="H590" s="150"/>
      <c r="I590" s="151"/>
    </row>
    <row r="591" spans="1:9" s="4" customFormat="1" ht="15.75" customHeight="1" x14ac:dyDescent="0.25">
      <c r="A591" s="6">
        <v>28</v>
      </c>
      <c r="B591" s="159" t="s">
        <v>370</v>
      </c>
      <c r="C591" s="163"/>
      <c r="D591" s="65">
        <v>300</v>
      </c>
      <c r="E591" s="65">
        <v>300</v>
      </c>
      <c r="F591" s="65">
        <v>300</v>
      </c>
      <c r="G591" s="65">
        <v>300</v>
      </c>
      <c r="H591" s="150"/>
      <c r="I591" s="151"/>
    </row>
    <row r="592" spans="1:9" s="4" customFormat="1" ht="15.75" customHeight="1" x14ac:dyDescent="0.25">
      <c r="A592" s="63">
        <v>29</v>
      </c>
      <c r="B592" s="159" t="s">
        <v>371</v>
      </c>
      <c r="C592" s="163"/>
      <c r="D592" s="65">
        <v>555</v>
      </c>
      <c r="E592" s="65">
        <v>555</v>
      </c>
      <c r="F592" s="71">
        <v>600</v>
      </c>
      <c r="G592" s="71">
        <v>600</v>
      </c>
      <c r="H592" s="146" t="s">
        <v>1019</v>
      </c>
      <c r="I592" s="147"/>
    </row>
    <row r="593" spans="1:9" s="4" customFormat="1" ht="15.75" customHeight="1" x14ac:dyDescent="0.25">
      <c r="A593" s="6">
        <v>30</v>
      </c>
      <c r="B593" s="159" t="s">
        <v>372</v>
      </c>
      <c r="C593" s="163"/>
      <c r="D593" s="65">
        <v>750</v>
      </c>
      <c r="E593" s="65">
        <v>750</v>
      </c>
      <c r="F593" s="71">
        <v>800</v>
      </c>
      <c r="G593" s="71">
        <v>800</v>
      </c>
      <c r="H593" s="147"/>
      <c r="I593" s="147"/>
    </row>
    <row r="594" spans="1:9" s="4" customFormat="1" ht="30.75" customHeight="1" x14ac:dyDescent="0.25">
      <c r="A594" s="6">
        <v>31</v>
      </c>
      <c r="B594" s="159" t="s">
        <v>373</v>
      </c>
      <c r="C594" s="163"/>
      <c r="D594" s="65">
        <v>815</v>
      </c>
      <c r="E594" s="65">
        <v>815</v>
      </c>
      <c r="F594" s="71">
        <v>1000</v>
      </c>
      <c r="G594" s="71">
        <v>1000</v>
      </c>
      <c r="H594" s="147"/>
      <c r="I594" s="147"/>
    </row>
    <row r="595" spans="1:9" s="4" customFormat="1" ht="15.75" customHeight="1" x14ac:dyDescent="0.25">
      <c r="A595" s="6">
        <v>32</v>
      </c>
      <c r="B595" s="159" t="s">
        <v>374</v>
      </c>
      <c r="C595" s="163"/>
      <c r="D595" s="65">
        <v>1050</v>
      </c>
      <c r="E595" s="65">
        <v>1050</v>
      </c>
      <c r="F595" s="71">
        <v>1200</v>
      </c>
      <c r="G595" s="71">
        <v>1200</v>
      </c>
      <c r="H595" s="147"/>
      <c r="I595" s="147"/>
    </row>
    <row r="596" spans="1:9" s="4" customFormat="1" ht="15.75" customHeight="1" x14ac:dyDescent="0.25">
      <c r="A596" s="6">
        <v>33</v>
      </c>
      <c r="B596" s="159" t="s">
        <v>375</v>
      </c>
      <c r="C596" s="163"/>
      <c r="D596" s="65">
        <v>1105</v>
      </c>
      <c r="E596" s="65">
        <v>1105</v>
      </c>
      <c r="F596" s="71">
        <v>1500</v>
      </c>
      <c r="G596" s="71">
        <v>1500</v>
      </c>
      <c r="H596" s="147"/>
      <c r="I596" s="147"/>
    </row>
    <row r="597" spans="1:9" s="4" customFormat="1" ht="30.75" customHeight="1" x14ac:dyDescent="0.25">
      <c r="A597" s="6">
        <v>34</v>
      </c>
      <c r="B597" s="159" t="s">
        <v>376</v>
      </c>
      <c r="C597" s="163"/>
      <c r="D597" s="65">
        <v>555</v>
      </c>
      <c r="E597" s="65">
        <v>555</v>
      </c>
      <c r="F597" s="71">
        <v>600</v>
      </c>
      <c r="G597" s="71">
        <v>600</v>
      </c>
      <c r="H597" s="147"/>
      <c r="I597" s="147"/>
    </row>
    <row r="598" spans="1:9" s="4" customFormat="1" ht="15.75" customHeight="1" x14ac:dyDescent="0.25">
      <c r="A598" s="6">
        <v>35</v>
      </c>
      <c r="B598" s="159" t="s">
        <v>377</v>
      </c>
      <c r="C598" s="163"/>
      <c r="D598" s="65">
        <v>750</v>
      </c>
      <c r="E598" s="65">
        <v>750</v>
      </c>
      <c r="F598" s="71">
        <v>1100</v>
      </c>
      <c r="G598" s="71">
        <v>1100</v>
      </c>
      <c r="H598" s="147"/>
      <c r="I598" s="147"/>
    </row>
    <row r="599" spans="1:9" s="4" customFormat="1" ht="15.75" customHeight="1" x14ac:dyDescent="0.25">
      <c r="A599" s="6">
        <v>36</v>
      </c>
      <c r="B599" s="159" t="s">
        <v>378</v>
      </c>
      <c r="C599" s="163"/>
      <c r="D599" s="65">
        <v>650</v>
      </c>
      <c r="E599" s="65">
        <v>650</v>
      </c>
      <c r="F599" s="71">
        <v>700</v>
      </c>
      <c r="G599" s="71">
        <v>700</v>
      </c>
      <c r="H599" s="147"/>
      <c r="I599" s="147"/>
    </row>
    <row r="600" spans="1:9" s="4" customFormat="1" ht="15.75" customHeight="1" x14ac:dyDescent="0.25">
      <c r="A600" s="6">
        <v>37</v>
      </c>
      <c r="B600" s="159" t="s">
        <v>379</v>
      </c>
      <c r="C600" s="163"/>
      <c r="D600" s="65">
        <v>650</v>
      </c>
      <c r="E600" s="65">
        <v>650</v>
      </c>
      <c r="F600" s="71">
        <v>800</v>
      </c>
      <c r="G600" s="71">
        <v>800</v>
      </c>
      <c r="H600" s="147"/>
      <c r="I600" s="147"/>
    </row>
    <row r="601" spans="1:9" s="4" customFormat="1" ht="15.75" customHeight="1" x14ac:dyDescent="0.25">
      <c r="A601" s="6">
        <v>38</v>
      </c>
      <c r="B601" s="159" t="s">
        <v>380</v>
      </c>
      <c r="C601" s="163"/>
      <c r="D601" s="65">
        <v>650</v>
      </c>
      <c r="E601" s="65">
        <v>650</v>
      </c>
      <c r="F601" s="71">
        <v>800</v>
      </c>
      <c r="G601" s="71">
        <v>800</v>
      </c>
      <c r="H601" s="147"/>
      <c r="I601" s="147"/>
    </row>
    <row r="602" spans="1:9" s="4" customFormat="1" ht="15.75" customHeight="1" x14ac:dyDescent="0.25">
      <c r="A602" s="63">
        <v>39</v>
      </c>
      <c r="B602" s="159" t="s">
        <v>381</v>
      </c>
      <c r="C602" s="163"/>
      <c r="D602" s="65">
        <v>350</v>
      </c>
      <c r="E602" s="65">
        <v>350</v>
      </c>
      <c r="F602" s="71">
        <v>400</v>
      </c>
      <c r="G602" s="71">
        <v>400</v>
      </c>
      <c r="H602" s="147"/>
      <c r="I602" s="147"/>
    </row>
    <row r="603" spans="1:9" s="4" customFormat="1" ht="15.75" customHeight="1" x14ac:dyDescent="0.25">
      <c r="A603" s="6">
        <v>40</v>
      </c>
      <c r="B603" s="159" t="s">
        <v>382</v>
      </c>
      <c r="C603" s="163"/>
      <c r="D603" s="65">
        <v>555</v>
      </c>
      <c r="E603" s="65">
        <v>555</v>
      </c>
      <c r="F603" s="71">
        <v>600</v>
      </c>
      <c r="G603" s="71">
        <v>600</v>
      </c>
      <c r="H603" s="147"/>
      <c r="I603" s="147"/>
    </row>
    <row r="604" spans="1:9" s="4" customFormat="1" ht="15.75" customHeight="1" x14ac:dyDescent="0.25">
      <c r="A604" s="6">
        <v>41</v>
      </c>
      <c r="B604" s="159" t="s">
        <v>383</v>
      </c>
      <c r="C604" s="163"/>
      <c r="D604" s="65">
        <v>400</v>
      </c>
      <c r="E604" s="65">
        <v>400</v>
      </c>
      <c r="F604" s="71">
        <v>600</v>
      </c>
      <c r="G604" s="71">
        <v>600</v>
      </c>
      <c r="H604" s="147"/>
      <c r="I604" s="147"/>
    </row>
    <row r="605" spans="1:9" s="4" customFormat="1" ht="15.75" customHeight="1" x14ac:dyDescent="0.25">
      <c r="A605" s="6">
        <v>42</v>
      </c>
      <c r="B605" s="159" t="s">
        <v>384</v>
      </c>
      <c r="C605" s="163"/>
      <c r="D605" s="65">
        <v>400</v>
      </c>
      <c r="E605" s="65">
        <v>400</v>
      </c>
      <c r="F605" s="71">
        <v>600</v>
      </c>
      <c r="G605" s="71">
        <v>600</v>
      </c>
      <c r="H605" s="147"/>
      <c r="I605" s="147"/>
    </row>
    <row r="606" spans="1:9" s="4" customFormat="1" ht="15.75" customHeight="1" x14ac:dyDescent="0.25">
      <c r="A606" s="6">
        <v>43</v>
      </c>
      <c r="B606" s="159" t="s">
        <v>385</v>
      </c>
      <c r="C606" s="163"/>
      <c r="D606" s="65">
        <v>400</v>
      </c>
      <c r="E606" s="65">
        <v>400</v>
      </c>
      <c r="F606" s="71">
        <v>600</v>
      </c>
      <c r="G606" s="71">
        <v>600</v>
      </c>
      <c r="H606" s="147"/>
      <c r="I606" s="147"/>
    </row>
    <row r="607" spans="1:9" s="4" customFormat="1" ht="15.75" customHeight="1" x14ac:dyDescent="0.25">
      <c r="A607" s="6">
        <v>44</v>
      </c>
      <c r="B607" s="159" t="s">
        <v>386</v>
      </c>
      <c r="C607" s="163"/>
      <c r="D607" s="65">
        <v>750</v>
      </c>
      <c r="E607" s="65">
        <v>750</v>
      </c>
      <c r="F607" s="71">
        <v>800</v>
      </c>
      <c r="G607" s="71">
        <v>800</v>
      </c>
      <c r="H607" s="147"/>
      <c r="I607" s="147"/>
    </row>
    <row r="608" spans="1:9" s="4" customFormat="1" ht="15.75" customHeight="1" x14ac:dyDescent="0.25">
      <c r="A608" s="6">
        <v>45</v>
      </c>
      <c r="B608" s="159" t="s">
        <v>387</v>
      </c>
      <c r="C608" s="163"/>
      <c r="D608" s="65">
        <v>400</v>
      </c>
      <c r="E608" s="65">
        <v>400</v>
      </c>
      <c r="F608" s="71">
        <v>600</v>
      </c>
      <c r="G608" s="71">
        <v>600</v>
      </c>
      <c r="H608" s="147"/>
      <c r="I608" s="147"/>
    </row>
    <row r="609" spans="1:9" s="4" customFormat="1" ht="33" customHeight="1" x14ac:dyDescent="0.25">
      <c r="A609" s="6">
        <v>46</v>
      </c>
      <c r="B609" s="159" t="s">
        <v>388</v>
      </c>
      <c r="C609" s="163"/>
      <c r="D609" s="65">
        <v>850</v>
      </c>
      <c r="E609" s="65">
        <v>850</v>
      </c>
      <c r="F609" s="71">
        <v>850</v>
      </c>
      <c r="G609" s="71">
        <v>850</v>
      </c>
      <c r="H609" s="142"/>
      <c r="I609" s="143"/>
    </row>
    <row r="610" spans="1:9" s="4" customFormat="1" ht="15.75" customHeight="1" x14ac:dyDescent="0.25">
      <c r="A610" s="6">
        <v>47</v>
      </c>
      <c r="B610" s="159" t="s">
        <v>389</v>
      </c>
      <c r="C610" s="163"/>
      <c r="D610" s="65">
        <v>280</v>
      </c>
      <c r="E610" s="65">
        <v>280</v>
      </c>
      <c r="F610" s="71">
        <v>310</v>
      </c>
      <c r="G610" s="71">
        <v>310</v>
      </c>
      <c r="H610" s="148" t="s">
        <v>1019</v>
      </c>
      <c r="I610" s="149"/>
    </row>
    <row r="611" spans="1:9" s="4" customFormat="1" ht="15.75" customHeight="1" x14ac:dyDescent="0.25">
      <c r="A611" s="6">
        <v>48</v>
      </c>
      <c r="B611" s="159" t="s">
        <v>390</v>
      </c>
      <c r="C611" s="163"/>
      <c r="D611" s="65">
        <v>495</v>
      </c>
      <c r="E611" s="65">
        <v>495</v>
      </c>
      <c r="F611" s="71">
        <v>575</v>
      </c>
      <c r="G611" s="71">
        <v>575</v>
      </c>
      <c r="H611" s="149"/>
      <c r="I611" s="149"/>
    </row>
    <row r="612" spans="1:9" s="4" customFormat="1" ht="15.75" customHeight="1" x14ac:dyDescent="0.25">
      <c r="A612" s="63">
        <v>49</v>
      </c>
      <c r="B612" s="159" t="s">
        <v>391</v>
      </c>
      <c r="C612" s="163"/>
      <c r="D612" s="65">
        <v>1105</v>
      </c>
      <c r="E612" s="65">
        <v>1105</v>
      </c>
      <c r="F612" s="71">
        <v>1100</v>
      </c>
      <c r="G612" s="71">
        <v>1100</v>
      </c>
      <c r="H612" s="149"/>
      <c r="I612" s="149"/>
    </row>
    <row r="613" spans="1:9" s="4" customFormat="1" ht="15.75" customHeight="1" x14ac:dyDescent="0.25">
      <c r="A613" s="6">
        <v>50</v>
      </c>
      <c r="B613" s="159" t="s">
        <v>392</v>
      </c>
      <c r="C613" s="163"/>
      <c r="D613" s="65">
        <v>1393</v>
      </c>
      <c r="E613" s="65">
        <v>1393</v>
      </c>
      <c r="F613" s="71">
        <v>1400</v>
      </c>
      <c r="G613" s="71">
        <v>1400</v>
      </c>
      <c r="H613" s="149"/>
      <c r="I613" s="149"/>
    </row>
    <row r="614" spans="1:9" s="4" customFormat="1" ht="15.75" customHeight="1" x14ac:dyDescent="0.25">
      <c r="A614" s="6">
        <v>51</v>
      </c>
      <c r="B614" s="159" t="s">
        <v>393</v>
      </c>
      <c r="C614" s="163"/>
      <c r="D614" s="65">
        <v>1815</v>
      </c>
      <c r="E614" s="65">
        <v>1815</v>
      </c>
      <c r="F614" s="71">
        <v>1650</v>
      </c>
      <c r="G614" s="71">
        <v>1650</v>
      </c>
      <c r="H614" s="149"/>
      <c r="I614" s="149"/>
    </row>
    <row r="615" spans="1:9" s="4" customFormat="1" ht="31.5" customHeight="1" x14ac:dyDescent="0.25">
      <c r="A615" s="6">
        <v>52</v>
      </c>
      <c r="B615" s="159" t="s">
        <v>394</v>
      </c>
      <c r="C615" s="163"/>
      <c r="D615" s="65">
        <v>1690</v>
      </c>
      <c r="E615" s="65">
        <v>1690</v>
      </c>
      <c r="F615" s="71" t="s">
        <v>800</v>
      </c>
      <c r="G615" s="71" t="s">
        <v>800</v>
      </c>
      <c r="H615" s="149"/>
      <c r="I615" s="149"/>
    </row>
    <row r="616" spans="1:9" s="4" customFormat="1" ht="15.75" customHeight="1" x14ac:dyDescent="0.25">
      <c r="A616" s="6">
        <v>53</v>
      </c>
      <c r="B616" s="159" t="s">
        <v>395</v>
      </c>
      <c r="C616" s="163"/>
      <c r="D616" s="65">
        <v>465</v>
      </c>
      <c r="E616" s="65">
        <v>465</v>
      </c>
      <c r="F616" s="71">
        <v>475</v>
      </c>
      <c r="G616" s="71">
        <v>475</v>
      </c>
      <c r="H616" s="149"/>
      <c r="I616" s="149"/>
    </row>
    <row r="617" spans="1:9" s="4" customFormat="1" ht="15.75" customHeight="1" x14ac:dyDescent="0.25">
      <c r="A617" s="6">
        <v>54</v>
      </c>
      <c r="B617" s="159" t="s">
        <v>396</v>
      </c>
      <c r="C617" s="163"/>
      <c r="D617" s="65">
        <v>843</v>
      </c>
      <c r="E617" s="65">
        <v>843</v>
      </c>
      <c r="F617" s="71">
        <v>855</v>
      </c>
      <c r="G617" s="71">
        <v>855</v>
      </c>
      <c r="H617" s="149"/>
      <c r="I617" s="149"/>
    </row>
    <row r="618" spans="1:9" s="4" customFormat="1" ht="15.75" customHeight="1" x14ac:dyDescent="0.25">
      <c r="A618" s="6">
        <v>55</v>
      </c>
      <c r="B618" s="159" t="s">
        <v>397</v>
      </c>
      <c r="C618" s="163"/>
      <c r="D618" s="65">
        <v>975</v>
      </c>
      <c r="E618" s="65">
        <v>975</v>
      </c>
      <c r="F618" s="71">
        <v>910</v>
      </c>
      <c r="G618" s="71">
        <v>910</v>
      </c>
      <c r="H618" s="149"/>
      <c r="I618" s="149"/>
    </row>
    <row r="619" spans="1:9" s="4" customFormat="1" ht="15.75" customHeight="1" x14ac:dyDescent="0.25">
      <c r="A619" s="6">
        <v>56</v>
      </c>
      <c r="B619" s="159" t="s">
        <v>398</v>
      </c>
      <c r="C619" s="163"/>
      <c r="D619" s="65">
        <v>1190</v>
      </c>
      <c r="E619" s="65">
        <v>1190</v>
      </c>
      <c r="F619" s="71">
        <v>1115</v>
      </c>
      <c r="G619" s="71">
        <v>1115</v>
      </c>
      <c r="H619" s="149"/>
      <c r="I619" s="149"/>
    </row>
    <row r="620" spans="1:9" s="4" customFormat="1" ht="15.75" customHeight="1" x14ac:dyDescent="0.25">
      <c r="A620" s="6">
        <v>57</v>
      </c>
      <c r="B620" s="159" t="s">
        <v>399</v>
      </c>
      <c r="C620" s="163"/>
      <c r="D620" s="65">
        <v>1220</v>
      </c>
      <c r="E620" s="65">
        <v>1220</v>
      </c>
      <c r="F620" s="71">
        <v>1100</v>
      </c>
      <c r="G620" s="71">
        <v>1100</v>
      </c>
      <c r="H620" s="149"/>
      <c r="I620" s="149"/>
    </row>
    <row r="621" spans="1:9" s="4" customFormat="1" ht="15.75" customHeight="1" x14ac:dyDescent="0.25">
      <c r="A621" s="6">
        <v>58</v>
      </c>
      <c r="B621" s="159" t="s">
        <v>400</v>
      </c>
      <c r="C621" s="163"/>
      <c r="D621" s="65">
        <v>1380</v>
      </c>
      <c r="E621" s="65">
        <v>1380</v>
      </c>
      <c r="F621" s="71">
        <v>1400</v>
      </c>
      <c r="G621" s="71">
        <v>1400</v>
      </c>
      <c r="H621" s="149"/>
      <c r="I621" s="149"/>
    </row>
    <row r="622" spans="1:9" s="4" customFormat="1" ht="30" customHeight="1" x14ac:dyDescent="0.25">
      <c r="A622" s="63">
        <v>59</v>
      </c>
      <c r="B622" s="159" t="s">
        <v>401</v>
      </c>
      <c r="C622" s="163"/>
      <c r="D622" s="65">
        <v>1380</v>
      </c>
      <c r="E622" s="65">
        <v>1380</v>
      </c>
      <c r="F622" s="71">
        <v>1400</v>
      </c>
      <c r="G622" s="71">
        <v>1400</v>
      </c>
      <c r="H622" s="149"/>
      <c r="I622" s="149"/>
    </row>
    <row r="623" spans="1:9" s="4" customFormat="1" ht="15.75" customHeight="1" x14ac:dyDescent="0.25">
      <c r="A623" s="6">
        <v>60</v>
      </c>
      <c r="B623" s="159" t="s">
        <v>402</v>
      </c>
      <c r="C623" s="163"/>
      <c r="D623" s="65">
        <v>1050</v>
      </c>
      <c r="E623" s="65">
        <v>1050</v>
      </c>
      <c r="F623" s="71">
        <v>1300</v>
      </c>
      <c r="G623" s="71">
        <v>1300</v>
      </c>
      <c r="H623" s="149"/>
      <c r="I623" s="149"/>
    </row>
    <row r="624" spans="1:9" s="4" customFormat="1" ht="15.75" customHeight="1" x14ac:dyDescent="0.25">
      <c r="A624" s="6">
        <v>61</v>
      </c>
      <c r="B624" s="159" t="s">
        <v>403</v>
      </c>
      <c r="C624" s="163"/>
      <c r="D624" s="65">
        <v>1050</v>
      </c>
      <c r="E624" s="65">
        <v>1050</v>
      </c>
      <c r="F624" s="71">
        <v>1300</v>
      </c>
      <c r="G624" s="71">
        <v>1300</v>
      </c>
      <c r="H624" s="149"/>
      <c r="I624" s="149"/>
    </row>
    <row r="625" spans="1:9" s="4" customFormat="1" ht="32.25" customHeight="1" x14ac:dyDescent="0.25">
      <c r="A625" s="6">
        <v>62</v>
      </c>
      <c r="B625" s="159" t="s">
        <v>801</v>
      </c>
      <c r="C625" s="166"/>
      <c r="D625" s="65"/>
      <c r="E625" s="65"/>
      <c r="F625" s="71">
        <v>2700</v>
      </c>
      <c r="G625" s="71">
        <v>2700</v>
      </c>
      <c r="H625" s="337" t="s">
        <v>1019</v>
      </c>
      <c r="I625" s="338"/>
    </row>
    <row r="626" spans="1:9" s="4" customFormat="1" ht="31.5" customHeight="1" x14ac:dyDescent="0.25">
      <c r="A626" s="6">
        <v>63</v>
      </c>
      <c r="B626" s="159" t="s">
        <v>802</v>
      </c>
      <c r="C626" s="166"/>
      <c r="D626" s="65"/>
      <c r="E626" s="65"/>
      <c r="F626" s="71">
        <v>1500</v>
      </c>
      <c r="G626" s="71">
        <v>1500</v>
      </c>
      <c r="H626" s="341"/>
      <c r="I626" s="342"/>
    </row>
    <row r="627" spans="1:9" s="4" customFormat="1" ht="32.25" customHeight="1" x14ac:dyDescent="0.25">
      <c r="A627" s="6">
        <v>64</v>
      </c>
      <c r="B627" s="159" t="s">
        <v>803</v>
      </c>
      <c r="C627" s="166"/>
      <c r="D627" s="65"/>
      <c r="E627" s="65"/>
      <c r="F627" s="71"/>
      <c r="G627" s="71">
        <v>4000</v>
      </c>
      <c r="H627" s="150" t="s">
        <v>1014</v>
      </c>
      <c r="I627" s="151"/>
    </row>
    <row r="628" spans="1:9" s="4" customFormat="1" ht="15.75" customHeight="1" x14ac:dyDescent="0.25">
      <c r="A628" s="6">
        <v>65</v>
      </c>
      <c r="B628" s="159" t="s">
        <v>404</v>
      </c>
      <c r="C628" s="163"/>
      <c r="D628" s="65">
        <v>1930</v>
      </c>
      <c r="E628" s="65">
        <v>1930</v>
      </c>
      <c r="F628" s="71">
        <v>2000</v>
      </c>
      <c r="G628" s="71">
        <v>2000</v>
      </c>
      <c r="H628" s="325" t="s">
        <v>1015</v>
      </c>
      <c r="I628" s="326"/>
    </row>
    <row r="629" spans="1:9" s="4" customFormat="1" ht="15.75" customHeight="1" x14ac:dyDescent="0.25">
      <c r="A629" s="6">
        <v>66</v>
      </c>
      <c r="B629" s="159" t="s">
        <v>405</v>
      </c>
      <c r="C629" s="163"/>
      <c r="D629" s="65">
        <v>1795</v>
      </c>
      <c r="E629" s="65">
        <v>1795</v>
      </c>
      <c r="F629" s="71">
        <v>1870</v>
      </c>
      <c r="G629" s="71">
        <v>1870</v>
      </c>
      <c r="H629" s="327"/>
      <c r="I629" s="328"/>
    </row>
    <row r="630" spans="1:9" s="4" customFormat="1" ht="35.25" customHeight="1" x14ac:dyDescent="0.25">
      <c r="A630" s="6">
        <v>67</v>
      </c>
      <c r="B630" s="159" t="s">
        <v>406</v>
      </c>
      <c r="C630" s="163"/>
      <c r="D630" s="65">
        <v>3235</v>
      </c>
      <c r="E630" s="65">
        <v>3235</v>
      </c>
      <c r="F630" s="71">
        <v>3240</v>
      </c>
      <c r="G630" s="71">
        <v>3240</v>
      </c>
      <c r="H630" s="327"/>
      <c r="I630" s="328"/>
    </row>
    <row r="631" spans="1:9" s="4" customFormat="1" ht="31.5" customHeight="1" x14ac:dyDescent="0.25">
      <c r="A631" s="6">
        <v>68</v>
      </c>
      <c r="B631" s="159" t="s">
        <v>407</v>
      </c>
      <c r="C631" s="163"/>
      <c r="D631" s="65">
        <v>5835</v>
      </c>
      <c r="E631" s="65">
        <v>5835</v>
      </c>
      <c r="F631" s="71">
        <v>5830</v>
      </c>
      <c r="G631" s="71">
        <v>5830</v>
      </c>
      <c r="H631" s="327"/>
      <c r="I631" s="328"/>
    </row>
    <row r="632" spans="1:9" s="4" customFormat="1" ht="19.5" customHeight="1" x14ac:dyDescent="0.25">
      <c r="A632" s="63">
        <v>69</v>
      </c>
      <c r="B632" s="159" t="s">
        <v>408</v>
      </c>
      <c r="C632" s="163"/>
      <c r="D632" s="65">
        <v>1960</v>
      </c>
      <c r="E632" s="65">
        <v>1960</v>
      </c>
      <c r="F632" s="71">
        <v>2000</v>
      </c>
      <c r="G632" s="71">
        <v>2000</v>
      </c>
      <c r="H632" s="327"/>
      <c r="I632" s="328"/>
    </row>
    <row r="633" spans="1:9" s="4" customFormat="1" ht="15.75" customHeight="1" x14ac:dyDescent="0.25">
      <c r="A633" s="6">
        <v>70</v>
      </c>
      <c r="B633" s="159" t="s">
        <v>409</v>
      </c>
      <c r="C633" s="163"/>
      <c r="D633" s="65">
        <v>1055</v>
      </c>
      <c r="E633" s="65">
        <v>1055</v>
      </c>
      <c r="F633" s="71">
        <v>1300</v>
      </c>
      <c r="G633" s="71">
        <v>1300</v>
      </c>
      <c r="H633" s="327"/>
      <c r="I633" s="328"/>
    </row>
    <row r="634" spans="1:9" s="4" customFormat="1" ht="30.75" customHeight="1" x14ac:dyDescent="0.25">
      <c r="A634" s="6">
        <v>71</v>
      </c>
      <c r="B634" s="159" t="s">
        <v>410</v>
      </c>
      <c r="C634" s="163"/>
      <c r="D634" s="65">
        <v>2440</v>
      </c>
      <c r="E634" s="65">
        <v>2440</v>
      </c>
      <c r="F634" s="71">
        <v>2550</v>
      </c>
      <c r="G634" s="71">
        <v>2550</v>
      </c>
      <c r="H634" s="327"/>
      <c r="I634" s="328"/>
    </row>
    <row r="635" spans="1:9" s="4" customFormat="1" ht="32.25" customHeight="1" x14ac:dyDescent="0.25">
      <c r="A635" s="6">
        <v>72</v>
      </c>
      <c r="B635" s="159" t="s">
        <v>411</v>
      </c>
      <c r="C635" s="163"/>
      <c r="D635" s="65">
        <v>2440</v>
      </c>
      <c r="E635" s="65">
        <v>2440</v>
      </c>
      <c r="F635" s="71">
        <v>2550</v>
      </c>
      <c r="G635" s="71">
        <v>2550</v>
      </c>
      <c r="H635" s="327"/>
      <c r="I635" s="328"/>
    </row>
    <row r="636" spans="1:9" s="4" customFormat="1" ht="33" customHeight="1" x14ac:dyDescent="0.25">
      <c r="A636" s="6">
        <v>73</v>
      </c>
      <c r="B636" s="159" t="s">
        <v>412</v>
      </c>
      <c r="C636" s="163"/>
      <c r="D636" s="65">
        <v>2440</v>
      </c>
      <c r="E636" s="65">
        <v>2440</v>
      </c>
      <c r="F636" s="71">
        <v>2550</v>
      </c>
      <c r="G636" s="71">
        <v>2550</v>
      </c>
      <c r="H636" s="327"/>
      <c r="I636" s="328"/>
    </row>
    <row r="637" spans="1:9" s="4" customFormat="1" ht="30" customHeight="1" x14ac:dyDescent="0.25">
      <c r="A637" s="6">
        <v>74</v>
      </c>
      <c r="B637" s="159" t="s">
        <v>413</v>
      </c>
      <c r="C637" s="163"/>
      <c r="D637" s="65">
        <v>2440</v>
      </c>
      <c r="E637" s="65">
        <v>2440</v>
      </c>
      <c r="F637" s="71">
        <v>2550</v>
      </c>
      <c r="G637" s="71">
        <v>2550</v>
      </c>
      <c r="H637" s="327"/>
      <c r="I637" s="328"/>
    </row>
    <row r="638" spans="1:9" s="4" customFormat="1" ht="15.75" customHeight="1" x14ac:dyDescent="0.25">
      <c r="A638" s="6">
        <v>75</v>
      </c>
      <c r="B638" s="159" t="s">
        <v>414</v>
      </c>
      <c r="C638" s="163"/>
      <c r="D638" s="65">
        <v>3055</v>
      </c>
      <c r="E638" s="65">
        <v>3055</v>
      </c>
      <c r="F638" s="71" t="s">
        <v>800</v>
      </c>
      <c r="G638" s="71" t="s">
        <v>800</v>
      </c>
      <c r="H638" s="327"/>
      <c r="I638" s="328"/>
    </row>
    <row r="639" spans="1:9" s="4" customFormat="1" ht="15.75" customHeight="1" x14ac:dyDescent="0.25">
      <c r="A639" s="6">
        <v>76</v>
      </c>
      <c r="B639" s="159" t="s">
        <v>415</v>
      </c>
      <c r="C639" s="163"/>
      <c r="D639" s="65">
        <v>3055</v>
      </c>
      <c r="E639" s="65">
        <v>3055</v>
      </c>
      <c r="F639" s="71">
        <v>3300</v>
      </c>
      <c r="G639" s="71">
        <v>3300</v>
      </c>
      <c r="H639" s="327"/>
      <c r="I639" s="328"/>
    </row>
    <row r="640" spans="1:9" s="4" customFormat="1" ht="15.75" customHeight="1" x14ac:dyDescent="0.25">
      <c r="A640" s="6">
        <v>77</v>
      </c>
      <c r="B640" s="159" t="s">
        <v>416</v>
      </c>
      <c r="C640" s="163"/>
      <c r="D640" s="65">
        <v>3055</v>
      </c>
      <c r="E640" s="65">
        <v>3055</v>
      </c>
      <c r="F640" s="71">
        <v>3300</v>
      </c>
      <c r="G640" s="71">
        <v>3300</v>
      </c>
      <c r="H640" s="327"/>
      <c r="I640" s="328"/>
    </row>
    <row r="641" spans="1:9" s="4" customFormat="1" ht="15.75" customHeight="1" x14ac:dyDescent="0.25">
      <c r="A641" s="6">
        <v>78</v>
      </c>
      <c r="B641" s="159" t="s">
        <v>417</v>
      </c>
      <c r="C641" s="163"/>
      <c r="D641" s="65">
        <v>3055</v>
      </c>
      <c r="E641" s="65">
        <v>3055</v>
      </c>
      <c r="F641" s="71">
        <v>3300</v>
      </c>
      <c r="G641" s="71">
        <v>3300</v>
      </c>
      <c r="H641" s="327"/>
      <c r="I641" s="328"/>
    </row>
    <row r="642" spans="1:9" s="4" customFormat="1" ht="15.75" customHeight="1" x14ac:dyDescent="0.25">
      <c r="A642" s="63">
        <v>79</v>
      </c>
      <c r="B642" s="159" t="s">
        <v>418</v>
      </c>
      <c r="C642" s="163"/>
      <c r="D642" s="65">
        <v>3055</v>
      </c>
      <c r="E642" s="65">
        <v>3055</v>
      </c>
      <c r="F642" s="71">
        <v>3300</v>
      </c>
      <c r="G642" s="71">
        <v>3300</v>
      </c>
      <c r="H642" s="327"/>
      <c r="I642" s="328"/>
    </row>
    <row r="643" spans="1:9" s="4" customFormat="1" ht="15.75" customHeight="1" x14ac:dyDescent="0.25">
      <c r="A643" s="6">
        <v>80</v>
      </c>
      <c r="B643" s="159" t="s">
        <v>419</v>
      </c>
      <c r="C643" s="163"/>
      <c r="D643" s="65">
        <v>1670</v>
      </c>
      <c r="E643" s="65">
        <v>1670</v>
      </c>
      <c r="F643" s="71">
        <v>1900</v>
      </c>
      <c r="G643" s="71">
        <v>1900</v>
      </c>
      <c r="H643" s="327"/>
      <c r="I643" s="328"/>
    </row>
    <row r="644" spans="1:9" s="4" customFormat="1" ht="16.5" customHeight="1" x14ac:dyDescent="0.25">
      <c r="A644" s="6">
        <v>81</v>
      </c>
      <c r="B644" s="159" t="s">
        <v>420</v>
      </c>
      <c r="C644" s="163"/>
      <c r="D644" s="65">
        <v>7490</v>
      </c>
      <c r="E644" s="65">
        <v>7490</v>
      </c>
      <c r="F644" s="69" t="s">
        <v>800</v>
      </c>
      <c r="G644" s="69" t="s">
        <v>800</v>
      </c>
      <c r="H644" s="327"/>
      <c r="I644" s="328"/>
    </row>
    <row r="645" spans="1:9" s="4" customFormat="1" ht="18.75" customHeight="1" x14ac:dyDescent="0.25">
      <c r="A645" s="6">
        <v>82</v>
      </c>
      <c r="B645" s="159" t="s">
        <v>421</v>
      </c>
      <c r="C645" s="163"/>
      <c r="D645" s="65">
        <v>8310</v>
      </c>
      <c r="E645" s="65">
        <v>8310</v>
      </c>
      <c r="F645" s="69" t="s">
        <v>800</v>
      </c>
      <c r="G645" s="69" t="s">
        <v>800</v>
      </c>
      <c r="H645" s="327"/>
      <c r="I645" s="328"/>
    </row>
    <row r="646" spans="1:9" s="4" customFormat="1" ht="15.75" customHeight="1" x14ac:dyDescent="0.25">
      <c r="A646" s="6">
        <v>83</v>
      </c>
      <c r="B646" s="159" t="s">
        <v>422</v>
      </c>
      <c r="C646" s="163"/>
      <c r="D646" s="65">
        <v>8105</v>
      </c>
      <c r="E646" s="65">
        <v>8105</v>
      </c>
      <c r="F646" s="69" t="s">
        <v>800</v>
      </c>
      <c r="G646" s="69" t="s">
        <v>800</v>
      </c>
      <c r="H646" s="327"/>
      <c r="I646" s="328"/>
    </row>
    <row r="647" spans="1:9" s="4" customFormat="1" ht="15.75" customHeight="1" x14ac:dyDescent="0.25">
      <c r="A647" s="6">
        <v>84</v>
      </c>
      <c r="B647" s="159" t="s">
        <v>804</v>
      </c>
      <c r="C647" s="163"/>
      <c r="D647" s="65">
        <v>6400</v>
      </c>
      <c r="E647" s="65">
        <v>6400</v>
      </c>
      <c r="F647" s="71">
        <v>6750</v>
      </c>
      <c r="G647" s="71">
        <v>6750</v>
      </c>
      <c r="H647" s="327"/>
      <c r="I647" s="328"/>
    </row>
    <row r="648" spans="1:9" s="4" customFormat="1" ht="15.75" customHeight="1" x14ac:dyDescent="0.25">
      <c r="A648" s="6">
        <v>85</v>
      </c>
      <c r="B648" s="159" t="s">
        <v>423</v>
      </c>
      <c r="C648" s="163"/>
      <c r="D648" s="65">
        <v>7220</v>
      </c>
      <c r="E648" s="65">
        <v>7220</v>
      </c>
      <c r="F648" s="69" t="s">
        <v>800</v>
      </c>
      <c r="G648" s="69" t="s">
        <v>800</v>
      </c>
      <c r="H648" s="327"/>
      <c r="I648" s="328"/>
    </row>
    <row r="649" spans="1:9" s="4" customFormat="1" ht="51" customHeight="1" x14ac:dyDescent="0.25">
      <c r="A649" s="6">
        <v>86</v>
      </c>
      <c r="B649" s="159" t="s">
        <v>424</v>
      </c>
      <c r="C649" s="163"/>
      <c r="D649" s="65">
        <v>7015</v>
      </c>
      <c r="E649" s="65">
        <v>7015</v>
      </c>
      <c r="F649" s="69" t="s">
        <v>800</v>
      </c>
      <c r="G649" s="69" t="s">
        <v>800</v>
      </c>
      <c r="H649" s="327"/>
      <c r="I649" s="328"/>
    </row>
    <row r="650" spans="1:9" s="4" customFormat="1" ht="48.75" customHeight="1" x14ac:dyDescent="0.25">
      <c r="A650" s="6">
        <v>87</v>
      </c>
      <c r="B650" s="159" t="s">
        <v>425</v>
      </c>
      <c r="C650" s="163"/>
      <c r="D650" s="65">
        <v>1670</v>
      </c>
      <c r="E650" s="65">
        <v>1670</v>
      </c>
      <c r="F650" s="69" t="s">
        <v>800</v>
      </c>
      <c r="G650" s="69" t="s">
        <v>800</v>
      </c>
      <c r="H650" s="327"/>
      <c r="I650" s="328"/>
    </row>
    <row r="651" spans="1:9" s="4" customFormat="1" ht="46.5" customHeight="1" x14ac:dyDescent="0.25">
      <c r="A651" s="6">
        <v>88</v>
      </c>
      <c r="B651" s="159" t="s">
        <v>426</v>
      </c>
      <c r="C651" s="160"/>
      <c r="D651" s="65">
        <v>1670</v>
      </c>
      <c r="E651" s="65">
        <v>1670</v>
      </c>
      <c r="F651" s="69" t="s">
        <v>800</v>
      </c>
      <c r="G651" s="69" t="s">
        <v>800</v>
      </c>
      <c r="H651" s="327"/>
      <c r="I651" s="328"/>
    </row>
    <row r="652" spans="1:9" s="4" customFormat="1" ht="35.25" customHeight="1" x14ac:dyDescent="0.25">
      <c r="A652" s="63">
        <v>89</v>
      </c>
      <c r="B652" s="159" t="s">
        <v>427</v>
      </c>
      <c r="C652" s="160"/>
      <c r="D652" s="65">
        <v>1670</v>
      </c>
      <c r="E652" s="65">
        <v>1670</v>
      </c>
      <c r="F652" s="69" t="s">
        <v>800</v>
      </c>
      <c r="G652" s="69" t="s">
        <v>800</v>
      </c>
      <c r="H652" s="327"/>
      <c r="I652" s="328"/>
    </row>
    <row r="653" spans="1:9" s="4" customFormat="1" ht="49.5" customHeight="1" x14ac:dyDescent="0.25">
      <c r="A653" s="6">
        <v>90</v>
      </c>
      <c r="B653" s="159" t="s">
        <v>428</v>
      </c>
      <c r="C653" s="163"/>
      <c r="D653" s="65">
        <v>1670</v>
      </c>
      <c r="E653" s="65">
        <v>1670</v>
      </c>
      <c r="F653" s="71">
        <v>1900</v>
      </c>
      <c r="G653" s="71">
        <v>1900</v>
      </c>
      <c r="H653" s="327"/>
      <c r="I653" s="328"/>
    </row>
    <row r="654" spans="1:9" s="4" customFormat="1" ht="50.25" customHeight="1" x14ac:dyDescent="0.25">
      <c r="A654" s="6">
        <v>91</v>
      </c>
      <c r="B654" s="159" t="s">
        <v>429</v>
      </c>
      <c r="C654" s="163"/>
      <c r="D654" s="65">
        <v>4350</v>
      </c>
      <c r="E654" s="65">
        <v>4350</v>
      </c>
      <c r="F654" s="71">
        <v>4570</v>
      </c>
      <c r="G654" s="71">
        <v>4570</v>
      </c>
      <c r="H654" s="327"/>
      <c r="I654" s="328"/>
    </row>
    <row r="655" spans="1:9" s="4" customFormat="1" ht="15.75" customHeight="1" x14ac:dyDescent="0.25">
      <c r="A655" s="6">
        <v>92</v>
      </c>
      <c r="B655" s="159" t="s">
        <v>430</v>
      </c>
      <c r="C655" s="163"/>
      <c r="D655" s="65">
        <v>4350</v>
      </c>
      <c r="E655" s="65">
        <v>4350</v>
      </c>
      <c r="F655" s="71">
        <v>4570</v>
      </c>
      <c r="G655" s="71">
        <v>4570</v>
      </c>
      <c r="H655" s="327"/>
      <c r="I655" s="328"/>
    </row>
    <row r="656" spans="1:9" s="4" customFormat="1" ht="15.75" customHeight="1" x14ac:dyDescent="0.25">
      <c r="A656" s="6">
        <v>93</v>
      </c>
      <c r="B656" s="159" t="s">
        <v>431</v>
      </c>
      <c r="C656" s="163"/>
      <c r="D656" s="65">
        <v>4350</v>
      </c>
      <c r="E656" s="65">
        <v>4350</v>
      </c>
      <c r="F656" s="71">
        <v>4570</v>
      </c>
      <c r="G656" s="71">
        <v>4570</v>
      </c>
      <c r="H656" s="327"/>
      <c r="I656" s="328"/>
    </row>
    <row r="657" spans="1:9" s="4" customFormat="1" ht="15.75" customHeight="1" x14ac:dyDescent="0.25">
      <c r="A657" s="6">
        <v>94</v>
      </c>
      <c r="B657" s="159" t="s">
        <v>432</v>
      </c>
      <c r="C657" s="163"/>
      <c r="D657" s="65">
        <v>4850</v>
      </c>
      <c r="E657" s="65">
        <v>4850</v>
      </c>
      <c r="F657" s="71">
        <v>5250</v>
      </c>
      <c r="G657" s="71">
        <v>5250</v>
      </c>
      <c r="H657" s="327"/>
      <c r="I657" s="328"/>
    </row>
    <row r="658" spans="1:9" s="4" customFormat="1" ht="15.75" customHeight="1" x14ac:dyDescent="0.25">
      <c r="A658" s="6">
        <v>95</v>
      </c>
      <c r="B658" s="159" t="s">
        <v>433</v>
      </c>
      <c r="C658" s="163"/>
      <c r="D658" s="65">
        <v>4850</v>
      </c>
      <c r="E658" s="65">
        <v>4850</v>
      </c>
      <c r="F658" s="71">
        <v>5250</v>
      </c>
      <c r="G658" s="71">
        <v>5250</v>
      </c>
      <c r="H658" s="327"/>
      <c r="I658" s="328"/>
    </row>
    <row r="659" spans="1:9" s="4" customFormat="1" ht="32.25" customHeight="1" x14ac:dyDescent="0.25">
      <c r="A659" s="6">
        <v>96</v>
      </c>
      <c r="B659" s="159" t="s">
        <v>434</v>
      </c>
      <c r="C659" s="163"/>
      <c r="D659" s="65">
        <v>5440</v>
      </c>
      <c r="E659" s="65">
        <v>5440</v>
      </c>
      <c r="F659" s="71" t="s">
        <v>800</v>
      </c>
      <c r="G659" s="71" t="s">
        <v>800</v>
      </c>
      <c r="H659" s="327"/>
      <c r="I659" s="328"/>
    </row>
    <row r="660" spans="1:9" s="4" customFormat="1" ht="30.75" customHeight="1" x14ac:dyDescent="0.25">
      <c r="A660" s="6">
        <v>97</v>
      </c>
      <c r="B660" s="159" t="s">
        <v>435</v>
      </c>
      <c r="C660" s="163"/>
      <c r="D660" s="65">
        <v>5440</v>
      </c>
      <c r="E660" s="65">
        <v>5440</v>
      </c>
      <c r="F660" s="71">
        <v>6050</v>
      </c>
      <c r="G660" s="71">
        <v>6050</v>
      </c>
      <c r="H660" s="327"/>
      <c r="I660" s="328"/>
    </row>
    <row r="661" spans="1:9" s="4" customFormat="1" ht="33" customHeight="1" x14ac:dyDescent="0.25">
      <c r="A661" s="6">
        <v>98</v>
      </c>
      <c r="B661" s="159" t="s">
        <v>436</v>
      </c>
      <c r="C661" s="163"/>
      <c r="D661" s="65">
        <v>6000</v>
      </c>
      <c r="E661" s="65">
        <v>6000</v>
      </c>
      <c r="F661" s="71">
        <v>6800</v>
      </c>
      <c r="G661" s="71">
        <v>6800</v>
      </c>
      <c r="H661" s="327"/>
      <c r="I661" s="328"/>
    </row>
    <row r="662" spans="1:9" s="4" customFormat="1" ht="33" customHeight="1" x14ac:dyDescent="0.25">
      <c r="A662" s="63">
        <v>99</v>
      </c>
      <c r="B662" s="159" t="s">
        <v>437</v>
      </c>
      <c r="C662" s="163"/>
      <c r="D662" s="65">
        <v>6000</v>
      </c>
      <c r="E662" s="65">
        <v>6000</v>
      </c>
      <c r="F662" s="71">
        <v>6800</v>
      </c>
      <c r="G662" s="71">
        <v>6800</v>
      </c>
      <c r="H662" s="327"/>
      <c r="I662" s="328"/>
    </row>
    <row r="663" spans="1:9" s="4" customFormat="1" ht="33" customHeight="1" x14ac:dyDescent="0.25">
      <c r="A663" s="6">
        <v>100</v>
      </c>
      <c r="B663" s="159" t="s">
        <v>437</v>
      </c>
      <c r="C663" s="163"/>
      <c r="D663" s="65">
        <v>7300</v>
      </c>
      <c r="E663" s="65">
        <v>7300</v>
      </c>
      <c r="F663" s="71" t="s">
        <v>800</v>
      </c>
      <c r="G663" s="71" t="s">
        <v>800</v>
      </c>
      <c r="H663" s="327"/>
      <c r="I663" s="328"/>
    </row>
    <row r="664" spans="1:9" s="4" customFormat="1" ht="30" customHeight="1" x14ac:dyDescent="0.25">
      <c r="A664" s="6">
        <v>101</v>
      </c>
      <c r="B664" s="159" t="s">
        <v>438</v>
      </c>
      <c r="C664" s="163"/>
      <c r="D664" s="65">
        <v>2000</v>
      </c>
      <c r="E664" s="65">
        <v>2000</v>
      </c>
      <c r="F664" s="71">
        <v>2000</v>
      </c>
      <c r="G664" s="71">
        <v>2000</v>
      </c>
      <c r="H664" s="327"/>
      <c r="I664" s="328"/>
    </row>
    <row r="665" spans="1:9" s="4" customFormat="1" ht="30.75" customHeight="1" x14ac:dyDescent="0.25">
      <c r="A665" s="6">
        <v>102</v>
      </c>
      <c r="B665" s="159" t="s">
        <v>439</v>
      </c>
      <c r="C665" s="163"/>
      <c r="D665" s="65">
        <v>7300</v>
      </c>
      <c r="E665" s="65">
        <v>7300</v>
      </c>
      <c r="F665" s="71" t="s">
        <v>800</v>
      </c>
      <c r="G665" s="71" t="s">
        <v>800</v>
      </c>
      <c r="H665" s="327"/>
      <c r="I665" s="328"/>
    </row>
    <row r="666" spans="1:9" s="4" customFormat="1" ht="30" customHeight="1" x14ac:dyDescent="0.25">
      <c r="A666" s="6">
        <v>103</v>
      </c>
      <c r="B666" s="159" t="s">
        <v>440</v>
      </c>
      <c r="C666" s="163"/>
      <c r="D666" s="65">
        <v>2335</v>
      </c>
      <c r="E666" s="65">
        <v>2335</v>
      </c>
      <c r="F666" s="71">
        <v>2350</v>
      </c>
      <c r="G666" s="71">
        <v>2350</v>
      </c>
      <c r="H666" s="327"/>
      <c r="I666" s="328"/>
    </row>
    <row r="667" spans="1:9" s="4" customFormat="1" ht="30" customHeight="1" x14ac:dyDescent="0.25">
      <c r="A667" s="6">
        <v>104</v>
      </c>
      <c r="B667" s="159" t="s">
        <v>441</v>
      </c>
      <c r="C667" s="163"/>
      <c r="D667" s="65">
        <v>2335</v>
      </c>
      <c r="E667" s="65">
        <v>2335</v>
      </c>
      <c r="F667" s="71">
        <v>2350</v>
      </c>
      <c r="G667" s="71">
        <v>2350</v>
      </c>
      <c r="H667" s="327"/>
      <c r="I667" s="328"/>
    </row>
    <row r="668" spans="1:9" s="4" customFormat="1" ht="30.75" customHeight="1" x14ac:dyDescent="0.25">
      <c r="A668" s="6">
        <v>105</v>
      </c>
      <c r="B668" s="159" t="s">
        <v>442</v>
      </c>
      <c r="C668" s="163"/>
      <c r="D668" s="65">
        <v>2335</v>
      </c>
      <c r="E668" s="65">
        <v>2335</v>
      </c>
      <c r="F668" s="71">
        <v>2350</v>
      </c>
      <c r="G668" s="71">
        <v>2350</v>
      </c>
      <c r="H668" s="327"/>
      <c r="I668" s="328"/>
    </row>
    <row r="669" spans="1:9" s="4" customFormat="1" ht="31.5" customHeight="1" x14ac:dyDescent="0.25">
      <c r="A669" s="6">
        <v>106</v>
      </c>
      <c r="B669" s="159" t="s">
        <v>443</v>
      </c>
      <c r="C669" s="163"/>
      <c r="D669" s="65">
        <v>2335</v>
      </c>
      <c r="E669" s="65">
        <v>2335</v>
      </c>
      <c r="F669" s="71">
        <v>2350</v>
      </c>
      <c r="G669" s="71">
        <v>2350</v>
      </c>
      <c r="H669" s="327"/>
      <c r="I669" s="328"/>
    </row>
    <row r="670" spans="1:9" s="4" customFormat="1" ht="30" customHeight="1" x14ac:dyDescent="0.25">
      <c r="A670" s="6">
        <v>107</v>
      </c>
      <c r="B670" s="159" t="s">
        <v>444</v>
      </c>
      <c r="C670" s="163"/>
      <c r="D670" s="65">
        <v>2335</v>
      </c>
      <c r="E670" s="65">
        <v>2335</v>
      </c>
      <c r="F670" s="71">
        <v>2350</v>
      </c>
      <c r="G670" s="71">
        <v>2350</v>
      </c>
      <c r="H670" s="327"/>
      <c r="I670" s="328"/>
    </row>
    <row r="671" spans="1:9" s="4" customFormat="1" ht="15.75" customHeight="1" x14ac:dyDescent="0.25">
      <c r="A671" s="6">
        <v>108</v>
      </c>
      <c r="B671" s="159" t="s">
        <v>445</v>
      </c>
      <c r="C671" s="163"/>
      <c r="D671" s="65">
        <v>3080</v>
      </c>
      <c r="E671" s="65">
        <v>3080</v>
      </c>
      <c r="F671" s="71" t="s">
        <v>800</v>
      </c>
      <c r="G671" s="71" t="s">
        <v>800</v>
      </c>
      <c r="H671" s="327"/>
      <c r="I671" s="328"/>
    </row>
    <row r="672" spans="1:9" s="4" customFormat="1" ht="15.75" customHeight="1" x14ac:dyDescent="0.25">
      <c r="A672" s="63">
        <v>109</v>
      </c>
      <c r="B672" s="159" t="s">
        <v>446</v>
      </c>
      <c r="C672" s="163"/>
      <c r="D672" s="65">
        <v>2335</v>
      </c>
      <c r="E672" s="65">
        <v>2335</v>
      </c>
      <c r="F672" s="71">
        <v>2350</v>
      </c>
      <c r="G672" s="71">
        <v>2350</v>
      </c>
      <c r="H672" s="327"/>
      <c r="I672" s="328"/>
    </row>
    <row r="673" spans="1:9" s="4" customFormat="1" ht="15.75" customHeight="1" x14ac:dyDescent="0.25">
      <c r="A673" s="6">
        <v>110</v>
      </c>
      <c r="B673" s="159" t="s">
        <v>447</v>
      </c>
      <c r="C673" s="163"/>
      <c r="D673" s="65">
        <v>2335</v>
      </c>
      <c r="E673" s="65">
        <v>2335</v>
      </c>
      <c r="F673" s="71">
        <v>2350</v>
      </c>
      <c r="G673" s="71">
        <v>2350</v>
      </c>
      <c r="H673" s="327"/>
      <c r="I673" s="328"/>
    </row>
    <row r="674" spans="1:9" s="4" customFormat="1" ht="15.75" customHeight="1" x14ac:dyDescent="0.25">
      <c r="A674" s="6">
        <v>111</v>
      </c>
      <c r="B674" s="159" t="s">
        <v>448</v>
      </c>
      <c r="C674" s="163"/>
      <c r="D674" s="65">
        <v>2335</v>
      </c>
      <c r="E674" s="65">
        <v>2335</v>
      </c>
      <c r="F674" s="71">
        <v>2350</v>
      </c>
      <c r="G674" s="71">
        <v>2350</v>
      </c>
      <c r="H674" s="327"/>
      <c r="I674" s="328"/>
    </row>
    <row r="675" spans="1:9" s="4" customFormat="1" ht="15.75" customHeight="1" x14ac:dyDescent="0.25">
      <c r="A675" s="6">
        <v>112</v>
      </c>
      <c r="B675" s="159" t="s">
        <v>449</v>
      </c>
      <c r="C675" s="163"/>
      <c r="D675" s="65">
        <v>2995</v>
      </c>
      <c r="E675" s="65">
        <v>2995</v>
      </c>
      <c r="F675" s="71">
        <v>2990</v>
      </c>
      <c r="G675" s="71">
        <v>2990</v>
      </c>
      <c r="H675" s="327"/>
      <c r="I675" s="328"/>
    </row>
    <row r="676" spans="1:9" s="4" customFormat="1" ht="15.75" customHeight="1" x14ac:dyDescent="0.25">
      <c r="A676" s="6">
        <v>113</v>
      </c>
      <c r="B676" s="159" t="s">
        <v>450</v>
      </c>
      <c r="C676" s="163"/>
      <c r="D676" s="65">
        <v>3080</v>
      </c>
      <c r="E676" s="65">
        <v>3080</v>
      </c>
      <c r="F676" s="71" t="s">
        <v>800</v>
      </c>
      <c r="G676" s="71" t="s">
        <v>800</v>
      </c>
      <c r="H676" s="327"/>
      <c r="I676" s="328"/>
    </row>
    <row r="677" spans="1:9" s="4" customFormat="1" ht="15.75" customHeight="1" x14ac:dyDescent="0.25">
      <c r="A677" s="6">
        <v>114</v>
      </c>
      <c r="B677" s="159" t="s">
        <v>805</v>
      </c>
      <c r="C677" s="165"/>
      <c r="D677" s="65"/>
      <c r="E677" s="65"/>
      <c r="F677" s="71">
        <v>4640</v>
      </c>
      <c r="G677" s="71">
        <v>4640</v>
      </c>
      <c r="H677" s="327"/>
      <c r="I677" s="328"/>
    </row>
    <row r="678" spans="1:9" s="4" customFormat="1" ht="15.75" customHeight="1" x14ac:dyDescent="0.25">
      <c r="A678" s="6">
        <v>115</v>
      </c>
      <c r="B678" s="159" t="s">
        <v>451</v>
      </c>
      <c r="C678" s="163"/>
      <c r="D678" s="65">
        <v>12480</v>
      </c>
      <c r="E678" s="65">
        <v>12480</v>
      </c>
      <c r="F678" s="71">
        <v>10500</v>
      </c>
      <c r="G678" s="71">
        <v>10500</v>
      </c>
      <c r="H678" s="327"/>
      <c r="I678" s="328"/>
    </row>
    <row r="679" spans="1:9" s="4" customFormat="1" ht="33" customHeight="1" x14ac:dyDescent="0.25">
      <c r="A679" s="6">
        <v>116</v>
      </c>
      <c r="B679" s="159" t="s">
        <v>452</v>
      </c>
      <c r="C679" s="163"/>
      <c r="D679" s="65">
        <v>2335</v>
      </c>
      <c r="E679" s="65">
        <v>2335</v>
      </c>
      <c r="F679" s="71">
        <v>2350</v>
      </c>
      <c r="G679" s="71">
        <v>2350</v>
      </c>
      <c r="H679" s="327"/>
      <c r="I679" s="328"/>
    </row>
    <row r="680" spans="1:9" s="4" customFormat="1" ht="15.75" customHeight="1" x14ac:dyDescent="0.25">
      <c r="A680" s="6">
        <v>117</v>
      </c>
      <c r="B680" s="159" t="s">
        <v>453</v>
      </c>
      <c r="C680" s="163"/>
      <c r="D680" s="65">
        <v>2335</v>
      </c>
      <c r="E680" s="65">
        <v>2335</v>
      </c>
      <c r="F680" s="71">
        <v>2350</v>
      </c>
      <c r="G680" s="71">
        <v>2350</v>
      </c>
      <c r="H680" s="327"/>
      <c r="I680" s="328"/>
    </row>
    <row r="681" spans="1:9" s="4" customFormat="1" ht="15.75" customHeight="1" x14ac:dyDescent="0.25">
      <c r="A681" s="6">
        <v>118</v>
      </c>
      <c r="B681" s="159" t="s">
        <v>454</v>
      </c>
      <c r="C681" s="163"/>
      <c r="D681" s="65">
        <v>2335</v>
      </c>
      <c r="E681" s="65">
        <v>2335</v>
      </c>
      <c r="F681" s="71">
        <v>2350</v>
      </c>
      <c r="G681" s="71">
        <v>2350</v>
      </c>
      <c r="H681" s="327"/>
      <c r="I681" s="328"/>
    </row>
    <row r="682" spans="1:9" s="4" customFormat="1" ht="35.25" customHeight="1" x14ac:dyDescent="0.25">
      <c r="A682" s="63">
        <v>119</v>
      </c>
      <c r="B682" s="159" t="s">
        <v>455</v>
      </c>
      <c r="C682" s="163"/>
      <c r="D682" s="65">
        <v>2335</v>
      </c>
      <c r="E682" s="65">
        <v>2335</v>
      </c>
      <c r="F682" s="71">
        <v>2350</v>
      </c>
      <c r="G682" s="71">
        <v>2350</v>
      </c>
      <c r="H682" s="327"/>
      <c r="I682" s="328"/>
    </row>
    <row r="683" spans="1:9" s="4" customFormat="1" ht="31.5" customHeight="1" x14ac:dyDescent="0.25">
      <c r="A683" s="6">
        <v>120</v>
      </c>
      <c r="B683" s="159" t="s">
        <v>456</v>
      </c>
      <c r="C683" s="163"/>
      <c r="D683" s="65">
        <v>12365</v>
      </c>
      <c r="E683" s="65">
        <v>12365</v>
      </c>
      <c r="F683" s="71">
        <v>10500</v>
      </c>
      <c r="G683" s="71">
        <v>10500</v>
      </c>
      <c r="H683" s="327"/>
      <c r="I683" s="328"/>
    </row>
    <row r="684" spans="1:9" s="4" customFormat="1" ht="15.75" customHeight="1" x14ac:dyDescent="0.25">
      <c r="A684" s="6">
        <v>121</v>
      </c>
      <c r="B684" s="159" t="s">
        <v>806</v>
      </c>
      <c r="C684" s="163"/>
      <c r="D684" s="65"/>
      <c r="E684" s="65"/>
      <c r="F684" s="71">
        <v>12650</v>
      </c>
      <c r="G684" s="71">
        <v>12650</v>
      </c>
      <c r="H684" s="327"/>
      <c r="I684" s="328"/>
    </row>
    <row r="685" spans="1:9" s="4" customFormat="1" ht="15.75" customHeight="1" x14ac:dyDescent="0.25">
      <c r="A685" s="6">
        <v>122</v>
      </c>
      <c r="B685" s="159" t="s">
        <v>807</v>
      </c>
      <c r="C685" s="163"/>
      <c r="D685" s="65"/>
      <c r="E685" s="65"/>
      <c r="F685" s="71">
        <v>14880</v>
      </c>
      <c r="G685" s="71">
        <v>14880</v>
      </c>
      <c r="H685" s="327"/>
      <c r="I685" s="328"/>
    </row>
    <row r="686" spans="1:9" s="4" customFormat="1" ht="15.75" customHeight="1" x14ac:dyDescent="0.25">
      <c r="A686" s="6">
        <v>123</v>
      </c>
      <c r="B686" s="159" t="s">
        <v>808</v>
      </c>
      <c r="C686" s="163"/>
      <c r="D686" s="65"/>
      <c r="E686" s="65"/>
      <c r="F686" s="71">
        <v>16700</v>
      </c>
      <c r="G686" s="71">
        <v>16700</v>
      </c>
      <c r="H686" s="327"/>
      <c r="I686" s="328"/>
    </row>
    <row r="687" spans="1:9" s="4" customFormat="1" ht="15.75" customHeight="1" x14ac:dyDescent="0.25">
      <c r="A687" s="6">
        <v>124</v>
      </c>
      <c r="B687" s="159" t="s">
        <v>809</v>
      </c>
      <c r="C687" s="165"/>
      <c r="D687" s="65"/>
      <c r="E687" s="65"/>
      <c r="F687" s="71">
        <v>12650</v>
      </c>
      <c r="G687" s="71">
        <v>12650</v>
      </c>
      <c r="H687" s="327"/>
      <c r="I687" s="328"/>
    </row>
    <row r="688" spans="1:9" s="4" customFormat="1" ht="15.75" customHeight="1" x14ac:dyDescent="0.25">
      <c r="A688" s="6">
        <v>125</v>
      </c>
      <c r="B688" s="159" t="s">
        <v>810</v>
      </c>
      <c r="C688" s="165"/>
      <c r="D688" s="65"/>
      <c r="E688" s="65"/>
      <c r="F688" s="71">
        <v>14880</v>
      </c>
      <c r="G688" s="71">
        <v>14880</v>
      </c>
      <c r="H688" s="327"/>
      <c r="I688" s="328"/>
    </row>
    <row r="689" spans="1:9" s="4" customFormat="1" ht="34.5" customHeight="1" x14ac:dyDescent="0.25">
      <c r="A689" s="6">
        <v>126</v>
      </c>
      <c r="B689" s="159" t="s">
        <v>811</v>
      </c>
      <c r="C689" s="165"/>
      <c r="D689" s="65"/>
      <c r="E689" s="65"/>
      <c r="F689" s="71">
        <v>16700</v>
      </c>
      <c r="G689" s="71">
        <v>16700</v>
      </c>
      <c r="H689" s="327"/>
      <c r="I689" s="328"/>
    </row>
    <row r="690" spans="1:9" s="4" customFormat="1" ht="30" customHeight="1" x14ac:dyDescent="0.25">
      <c r="A690" s="6">
        <v>127</v>
      </c>
      <c r="B690" s="159" t="s">
        <v>457</v>
      </c>
      <c r="C690" s="163"/>
      <c r="D690" s="65">
        <v>5570</v>
      </c>
      <c r="E690" s="65">
        <v>5570</v>
      </c>
      <c r="F690" s="71">
        <v>5775</v>
      </c>
      <c r="G690" s="71">
        <v>5775</v>
      </c>
      <c r="H690" s="327"/>
      <c r="I690" s="328"/>
    </row>
    <row r="691" spans="1:9" s="4" customFormat="1" ht="31.5" customHeight="1" x14ac:dyDescent="0.25">
      <c r="A691" s="6">
        <v>128</v>
      </c>
      <c r="B691" s="159" t="s">
        <v>458</v>
      </c>
      <c r="C691" s="163"/>
      <c r="D691" s="65">
        <v>4765</v>
      </c>
      <c r="E691" s="65">
        <v>4765</v>
      </c>
      <c r="F691" s="71">
        <v>4765</v>
      </c>
      <c r="G691" s="71">
        <v>4765</v>
      </c>
      <c r="H691" s="327"/>
      <c r="I691" s="328"/>
    </row>
    <row r="692" spans="1:9" s="4" customFormat="1" ht="15.75" customHeight="1" x14ac:dyDescent="0.25">
      <c r="A692" s="63">
        <v>129</v>
      </c>
      <c r="B692" s="159" t="s">
        <v>459</v>
      </c>
      <c r="C692" s="163"/>
      <c r="D692" s="65">
        <v>4400</v>
      </c>
      <c r="E692" s="65">
        <v>4400</v>
      </c>
      <c r="F692" s="71">
        <v>4590</v>
      </c>
      <c r="G692" s="71">
        <v>4590</v>
      </c>
      <c r="H692" s="327"/>
      <c r="I692" s="328"/>
    </row>
    <row r="693" spans="1:9" s="4" customFormat="1" ht="15.75" customHeight="1" x14ac:dyDescent="0.25">
      <c r="A693" s="6">
        <v>130</v>
      </c>
      <c r="B693" s="159" t="s">
        <v>460</v>
      </c>
      <c r="C693" s="163"/>
      <c r="D693" s="65">
        <v>6510</v>
      </c>
      <c r="E693" s="65">
        <v>6510</v>
      </c>
      <c r="F693" s="71">
        <v>6875</v>
      </c>
      <c r="G693" s="71">
        <v>6875</v>
      </c>
      <c r="H693" s="327"/>
      <c r="I693" s="328"/>
    </row>
    <row r="694" spans="1:9" s="4" customFormat="1" ht="30" customHeight="1" x14ac:dyDescent="0.25">
      <c r="A694" s="6">
        <v>131</v>
      </c>
      <c r="B694" s="159" t="s">
        <v>461</v>
      </c>
      <c r="C694" s="163"/>
      <c r="D694" s="65">
        <v>5455</v>
      </c>
      <c r="E694" s="65">
        <v>5455</v>
      </c>
      <c r="F694" s="71">
        <v>5720</v>
      </c>
      <c r="G694" s="71">
        <v>5720</v>
      </c>
      <c r="H694" s="327"/>
      <c r="I694" s="328"/>
    </row>
    <row r="695" spans="1:9" s="4" customFormat="1" ht="15.75" customHeight="1" x14ac:dyDescent="0.25">
      <c r="A695" s="6">
        <v>132</v>
      </c>
      <c r="B695" s="159" t="s">
        <v>462</v>
      </c>
      <c r="C695" s="163"/>
      <c r="D695" s="65">
        <v>5610</v>
      </c>
      <c r="E695" s="65">
        <v>5610</v>
      </c>
      <c r="F695" s="71">
        <v>5900</v>
      </c>
      <c r="G695" s="71">
        <v>5900</v>
      </c>
      <c r="H695" s="327"/>
      <c r="I695" s="328"/>
    </row>
    <row r="696" spans="1:9" s="4" customFormat="1" ht="15.75" customHeight="1" x14ac:dyDescent="0.25">
      <c r="A696" s="6">
        <v>133</v>
      </c>
      <c r="B696" s="159" t="s">
        <v>463</v>
      </c>
      <c r="C696" s="163"/>
      <c r="D696" s="65">
        <v>1695</v>
      </c>
      <c r="E696" s="65">
        <v>1695</v>
      </c>
      <c r="F696" s="71">
        <v>1815</v>
      </c>
      <c r="G696" s="71">
        <v>1815</v>
      </c>
      <c r="H696" s="329"/>
      <c r="I696" s="330"/>
    </row>
    <row r="697" spans="1:9" s="4" customFormat="1" ht="15.75" customHeight="1" x14ac:dyDescent="0.25">
      <c r="A697" s="6">
        <v>134</v>
      </c>
      <c r="B697" s="159" t="s">
        <v>464</v>
      </c>
      <c r="C697" s="163"/>
      <c r="D697" s="65">
        <v>450</v>
      </c>
      <c r="E697" s="65">
        <v>450</v>
      </c>
      <c r="F697" s="65">
        <v>450</v>
      </c>
      <c r="G697" s="65">
        <v>450</v>
      </c>
      <c r="H697" s="150"/>
      <c r="I697" s="151"/>
    </row>
    <row r="698" spans="1:9" s="4" customFormat="1" ht="15.75" customHeight="1" x14ac:dyDescent="0.25">
      <c r="A698" s="6"/>
      <c r="B698" s="159" t="s">
        <v>465</v>
      </c>
      <c r="C698" s="163"/>
      <c r="D698" s="65"/>
      <c r="E698" s="65"/>
      <c r="F698" s="65"/>
      <c r="G698" s="65"/>
      <c r="H698" s="150"/>
      <c r="I698" s="151"/>
    </row>
    <row r="699" spans="1:9" s="4" customFormat="1" ht="15.75" customHeight="1" x14ac:dyDescent="0.25">
      <c r="A699" s="64">
        <v>135</v>
      </c>
      <c r="B699" s="159" t="s">
        <v>466</v>
      </c>
      <c r="C699" s="163"/>
      <c r="D699" s="65">
        <v>450</v>
      </c>
      <c r="E699" s="65">
        <v>450</v>
      </c>
      <c r="F699" s="65">
        <v>450</v>
      </c>
      <c r="G699" s="65">
        <v>450</v>
      </c>
      <c r="H699" s="150"/>
      <c r="I699" s="151"/>
    </row>
    <row r="700" spans="1:9" s="4" customFormat="1" ht="15.75" customHeight="1" x14ac:dyDescent="0.25">
      <c r="A700" s="57">
        <v>136</v>
      </c>
      <c r="B700" s="159" t="s">
        <v>467</v>
      </c>
      <c r="C700" s="163"/>
      <c r="D700" s="65">
        <v>675</v>
      </c>
      <c r="E700" s="65">
        <v>675</v>
      </c>
      <c r="F700" s="65">
        <v>675</v>
      </c>
      <c r="G700" s="65">
        <v>675</v>
      </c>
      <c r="H700" s="150"/>
      <c r="I700" s="151"/>
    </row>
    <row r="701" spans="1:9" s="4" customFormat="1" ht="15.75" customHeight="1" x14ac:dyDescent="0.25">
      <c r="A701" s="57"/>
      <c r="B701" s="159" t="s">
        <v>468</v>
      </c>
      <c r="C701" s="163"/>
      <c r="D701" s="65"/>
      <c r="E701" s="65"/>
      <c r="F701" s="65"/>
      <c r="G701" s="65"/>
      <c r="H701" s="150"/>
      <c r="I701" s="151"/>
    </row>
    <row r="702" spans="1:9" s="4" customFormat="1" ht="15.75" customHeight="1" x14ac:dyDescent="0.25">
      <c r="A702" s="57">
        <v>137</v>
      </c>
      <c r="B702" s="159" t="s">
        <v>466</v>
      </c>
      <c r="C702" s="163"/>
      <c r="D702" s="65">
        <v>450</v>
      </c>
      <c r="E702" s="65">
        <v>450</v>
      </c>
      <c r="F702" s="65">
        <v>450</v>
      </c>
      <c r="G702" s="65">
        <v>450</v>
      </c>
      <c r="H702" s="150"/>
      <c r="I702" s="151"/>
    </row>
    <row r="703" spans="1:9" s="4" customFormat="1" ht="15.75" customHeight="1" x14ac:dyDescent="0.25">
      <c r="A703" s="57">
        <v>138</v>
      </c>
      <c r="B703" s="159" t="s">
        <v>467</v>
      </c>
      <c r="C703" s="163"/>
      <c r="D703" s="65">
        <v>675</v>
      </c>
      <c r="E703" s="65">
        <v>675</v>
      </c>
      <c r="F703" s="65">
        <v>675</v>
      </c>
      <c r="G703" s="65">
        <v>675</v>
      </c>
      <c r="H703" s="150"/>
      <c r="I703" s="151"/>
    </row>
    <row r="704" spans="1:9" s="4" customFormat="1" ht="15.75" customHeight="1" x14ac:dyDescent="0.25">
      <c r="A704" s="57">
        <v>139</v>
      </c>
      <c r="B704" s="159" t="s">
        <v>469</v>
      </c>
      <c r="C704" s="163"/>
      <c r="D704" s="65">
        <v>1350</v>
      </c>
      <c r="E704" s="65">
        <v>1350</v>
      </c>
      <c r="F704" s="65">
        <v>1350</v>
      </c>
      <c r="G704" s="65">
        <v>1350</v>
      </c>
      <c r="H704" s="150"/>
      <c r="I704" s="151"/>
    </row>
    <row r="705" spans="1:9" s="4" customFormat="1" ht="15.75" customHeight="1" x14ac:dyDescent="0.25">
      <c r="A705" s="57"/>
      <c r="B705" s="159" t="s">
        <v>470</v>
      </c>
      <c r="C705" s="163"/>
      <c r="D705" s="65"/>
      <c r="E705" s="65"/>
      <c r="F705" s="65"/>
      <c r="G705" s="65"/>
      <c r="H705" s="150"/>
      <c r="I705" s="151"/>
    </row>
    <row r="706" spans="1:9" s="4" customFormat="1" ht="15.75" customHeight="1" x14ac:dyDescent="0.25">
      <c r="A706" s="57">
        <v>140</v>
      </c>
      <c r="B706" s="159" t="s">
        <v>466</v>
      </c>
      <c r="C706" s="163"/>
      <c r="D706" s="65">
        <v>450</v>
      </c>
      <c r="E706" s="65">
        <v>450</v>
      </c>
      <c r="F706" s="65">
        <v>450</v>
      </c>
      <c r="G706" s="65">
        <v>450</v>
      </c>
      <c r="H706" s="150"/>
      <c r="I706" s="151"/>
    </row>
    <row r="707" spans="1:9" s="4" customFormat="1" ht="15.75" customHeight="1" x14ac:dyDescent="0.25">
      <c r="A707" s="57">
        <v>141</v>
      </c>
      <c r="B707" s="159" t="s">
        <v>467</v>
      </c>
      <c r="C707" s="163"/>
      <c r="D707" s="65">
        <v>675</v>
      </c>
      <c r="E707" s="65">
        <v>675</v>
      </c>
      <c r="F707" s="65">
        <v>675</v>
      </c>
      <c r="G707" s="65">
        <v>675</v>
      </c>
      <c r="H707" s="150"/>
      <c r="I707" s="151"/>
    </row>
    <row r="708" spans="1:9" s="4" customFormat="1" ht="15.75" customHeight="1" x14ac:dyDescent="0.25">
      <c r="A708" s="57">
        <v>142</v>
      </c>
      <c r="B708" s="159" t="s">
        <v>471</v>
      </c>
      <c r="C708" s="163"/>
      <c r="D708" s="65">
        <v>1350</v>
      </c>
      <c r="E708" s="65">
        <v>1350</v>
      </c>
      <c r="F708" s="65">
        <v>1350</v>
      </c>
      <c r="G708" s="65">
        <v>1350</v>
      </c>
      <c r="H708" s="150"/>
      <c r="I708" s="151"/>
    </row>
    <row r="709" spans="1:9" s="4" customFormat="1" ht="15.75" customHeight="1" x14ac:dyDescent="0.25">
      <c r="A709" s="57">
        <v>143</v>
      </c>
      <c r="B709" s="159" t="s">
        <v>472</v>
      </c>
      <c r="C709" s="163"/>
      <c r="D709" s="65">
        <v>1350</v>
      </c>
      <c r="E709" s="65">
        <v>1350</v>
      </c>
      <c r="F709" s="65">
        <v>1350</v>
      </c>
      <c r="G709" s="65">
        <v>1350</v>
      </c>
      <c r="H709" s="150"/>
      <c r="I709" s="151"/>
    </row>
    <row r="710" spans="1:9" s="4" customFormat="1" ht="15.75" customHeight="1" x14ac:dyDescent="0.25">
      <c r="A710" s="57"/>
      <c r="B710" s="159" t="s">
        <v>473</v>
      </c>
      <c r="C710" s="163"/>
      <c r="D710" s="65"/>
      <c r="E710" s="65"/>
      <c r="F710" s="65"/>
      <c r="G710" s="65"/>
      <c r="H710" s="150"/>
      <c r="I710" s="151"/>
    </row>
    <row r="711" spans="1:9" s="4" customFormat="1" ht="15.75" customHeight="1" x14ac:dyDescent="0.25">
      <c r="A711" s="57">
        <v>144</v>
      </c>
      <c r="B711" s="159" t="s">
        <v>466</v>
      </c>
      <c r="C711" s="163"/>
      <c r="D711" s="65">
        <v>450</v>
      </c>
      <c r="E711" s="65">
        <v>450</v>
      </c>
      <c r="F711" s="65">
        <v>450</v>
      </c>
      <c r="G711" s="65">
        <v>450</v>
      </c>
      <c r="H711" s="150"/>
      <c r="I711" s="151"/>
    </row>
    <row r="712" spans="1:9" s="4" customFormat="1" ht="15.75" customHeight="1" x14ac:dyDescent="0.25">
      <c r="A712" s="57">
        <v>145</v>
      </c>
      <c r="B712" s="159" t="s">
        <v>467</v>
      </c>
      <c r="C712" s="163"/>
      <c r="D712" s="65">
        <v>675</v>
      </c>
      <c r="E712" s="65">
        <v>675</v>
      </c>
      <c r="F712" s="65">
        <v>675</v>
      </c>
      <c r="G712" s="7">
        <v>675</v>
      </c>
      <c r="H712" s="58"/>
      <c r="I712" s="59"/>
    </row>
    <row r="713" spans="1:9" s="4" customFormat="1" ht="15.75" customHeight="1" x14ac:dyDescent="0.25">
      <c r="A713" s="57"/>
      <c r="B713" s="159" t="s">
        <v>474</v>
      </c>
      <c r="C713" s="163"/>
      <c r="D713" s="65"/>
      <c r="E713" s="65"/>
      <c r="F713" s="65"/>
      <c r="G713" s="7"/>
      <c r="H713" s="58"/>
      <c r="I713" s="59"/>
    </row>
    <row r="714" spans="1:9" s="4" customFormat="1" ht="32.25" customHeight="1" x14ac:dyDescent="0.25">
      <c r="A714" s="57">
        <v>146</v>
      </c>
      <c r="B714" s="159" t="s">
        <v>466</v>
      </c>
      <c r="C714" s="163"/>
      <c r="D714" s="65">
        <v>450</v>
      </c>
      <c r="E714" s="65">
        <v>450</v>
      </c>
      <c r="F714" s="65">
        <v>450</v>
      </c>
      <c r="G714" s="7">
        <v>450</v>
      </c>
      <c r="H714" s="58"/>
      <c r="I714" s="59"/>
    </row>
    <row r="715" spans="1:9" s="4" customFormat="1" ht="15.75" customHeight="1" x14ac:dyDescent="0.25">
      <c r="A715" s="57">
        <v>147</v>
      </c>
      <c r="B715" s="159" t="s">
        <v>467</v>
      </c>
      <c r="C715" s="163"/>
      <c r="D715" s="65">
        <v>675</v>
      </c>
      <c r="E715" s="65">
        <v>675</v>
      </c>
      <c r="F715" s="65">
        <v>675</v>
      </c>
      <c r="G715" s="7">
        <v>675</v>
      </c>
      <c r="H715" s="58"/>
      <c r="I715" s="59"/>
    </row>
    <row r="716" spans="1:9" s="4" customFormat="1" ht="15.75" customHeight="1" x14ac:dyDescent="0.25">
      <c r="A716" s="57"/>
      <c r="B716" s="159" t="s">
        <v>475</v>
      </c>
      <c r="C716" s="163"/>
      <c r="D716" s="65"/>
      <c r="E716" s="65"/>
      <c r="F716" s="65"/>
      <c r="G716" s="7"/>
      <c r="H716" s="58"/>
      <c r="I716" s="59"/>
    </row>
    <row r="717" spans="1:9" s="4" customFormat="1" ht="15.75" customHeight="1" x14ac:dyDescent="0.25">
      <c r="A717" s="57">
        <v>148</v>
      </c>
      <c r="B717" s="159" t="s">
        <v>466</v>
      </c>
      <c r="C717" s="163"/>
      <c r="D717" s="65">
        <v>450</v>
      </c>
      <c r="E717" s="65">
        <v>450</v>
      </c>
      <c r="F717" s="65">
        <v>450</v>
      </c>
      <c r="G717" s="7">
        <v>450</v>
      </c>
      <c r="H717" s="58"/>
      <c r="I717" s="59"/>
    </row>
    <row r="718" spans="1:9" s="4" customFormat="1" ht="15.75" customHeight="1" x14ac:dyDescent="0.25">
      <c r="A718" s="57">
        <v>149</v>
      </c>
      <c r="B718" s="159" t="s">
        <v>467</v>
      </c>
      <c r="C718" s="163"/>
      <c r="D718" s="65">
        <v>675</v>
      </c>
      <c r="E718" s="65">
        <v>675</v>
      </c>
      <c r="F718" s="65">
        <v>675</v>
      </c>
      <c r="G718" s="7">
        <v>675</v>
      </c>
      <c r="H718" s="58"/>
      <c r="I718" s="59"/>
    </row>
    <row r="719" spans="1:9" s="4" customFormat="1" ht="15.75" customHeight="1" x14ac:dyDescent="0.25">
      <c r="A719" s="57"/>
      <c r="B719" s="159" t="s">
        <v>476</v>
      </c>
      <c r="C719" s="163"/>
      <c r="D719" s="65"/>
      <c r="E719" s="65"/>
      <c r="F719" s="65"/>
      <c r="G719" s="7"/>
      <c r="H719" s="58"/>
      <c r="I719" s="59"/>
    </row>
    <row r="720" spans="1:9" s="4" customFormat="1" ht="15.75" customHeight="1" x14ac:dyDescent="0.25">
      <c r="A720" s="57">
        <v>150</v>
      </c>
      <c r="B720" s="159" t="s">
        <v>466</v>
      </c>
      <c r="C720" s="163"/>
      <c r="D720" s="65">
        <v>450</v>
      </c>
      <c r="E720" s="65">
        <v>450</v>
      </c>
      <c r="F720" s="65">
        <v>450</v>
      </c>
      <c r="G720" s="7">
        <v>450</v>
      </c>
      <c r="H720" s="58"/>
      <c r="I720" s="59"/>
    </row>
    <row r="721" spans="1:9" s="4" customFormat="1" ht="15.75" customHeight="1" x14ac:dyDescent="0.25">
      <c r="A721" s="57">
        <v>151</v>
      </c>
      <c r="B721" s="159" t="s">
        <v>467</v>
      </c>
      <c r="C721" s="163"/>
      <c r="D721" s="65">
        <v>675</v>
      </c>
      <c r="E721" s="65">
        <v>675</v>
      </c>
      <c r="F721" s="65">
        <v>675</v>
      </c>
      <c r="G721" s="7">
        <v>675</v>
      </c>
      <c r="H721" s="58"/>
      <c r="I721" s="59"/>
    </row>
    <row r="722" spans="1:9" s="4" customFormat="1" ht="15.75" customHeight="1" x14ac:dyDescent="0.25">
      <c r="A722" s="57"/>
      <c r="B722" s="159" t="s">
        <v>477</v>
      </c>
      <c r="C722" s="163"/>
      <c r="D722" s="65"/>
      <c r="E722" s="65"/>
      <c r="F722" s="65"/>
      <c r="G722" s="7"/>
      <c r="H722" s="58"/>
      <c r="I722" s="59"/>
    </row>
    <row r="723" spans="1:9" s="4" customFormat="1" ht="15.75" customHeight="1" x14ac:dyDescent="0.25">
      <c r="A723" s="57">
        <v>152</v>
      </c>
      <c r="B723" s="159" t="s">
        <v>466</v>
      </c>
      <c r="C723" s="163"/>
      <c r="D723" s="65">
        <v>450</v>
      </c>
      <c r="E723" s="65">
        <v>450</v>
      </c>
      <c r="F723" s="65">
        <v>450</v>
      </c>
      <c r="G723" s="7">
        <v>450</v>
      </c>
      <c r="H723" s="58"/>
      <c r="I723" s="59"/>
    </row>
    <row r="724" spans="1:9" s="4" customFormat="1" ht="15.75" customHeight="1" x14ac:dyDescent="0.25">
      <c r="A724" s="57">
        <v>153</v>
      </c>
      <c r="B724" s="159" t="s">
        <v>467</v>
      </c>
      <c r="C724" s="163"/>
      <c r="D724" s="65">
        <v>675</v>
      </c>
      <c r="E724" s="65">
        <v>675</v>
      </c>
      <c r="F724" s="65">
        <v>675</v>
      </c>
      <c r="G724" s="7">
        <v>675</v>
      </c>
      <c r="H724" s="58"/>
      <c r="I724" s="59"/>
    </row>
    <row r="725" spans="1:9" s="4" customFormat="1" ht="15.75" customHeight="1" x14ac:dyDescent="0.25">
      <c r="A725" s="57">
        <v>154</v>
      </c>
      <c r="B725" s="159" t="s">
        <v>478</v>
      </c>
      <c r="C725" s="163"/>
      <c r="D725" s="65">
        <v>1350</v>
      </c>
      <c r="E725" s="65">
        <v>1350</v>
      </c>
      <c r="F725" s="65">
        <v>1350</v>
      </c>
      <c r="G725" s="7">
        <v>1350</v>
      </c>
      <c r="H725" s="58"/>
      <c r="I725" s="59"/>
    </row>
    <row r="726" spans="1:9" s="4" customFormat="1" ht="15.75" customHeight="1" x14ac:dyDescent="0.25">
      <c r="A726" s="57"/>
      <c r="B726" s="159" t="s">
        <v>479</v>
      </c>
      <c r="C726" s="163"/>
      <c r="D726" s="65"/>
      <c r="E726" s="65"/>
      <c r="F726" s="65"/>
      <c r="G726" s="7"/>
      <c r="H726" s="58"/>
      <c r="I726" s="59"/>
    </row>
    <row r="727" spans="1:9" s="4" customFormat="1" ht="15.75" customHeight="1" x14ac:dyDescent="0.25">
      <c r="A727" s="57">
        <v>155</v>
      </c>
      <c r="B727" s="159" t="s">
        <v>466</v>
      </c>
      <c r="C727" s="163"/>
      <c r="D727" s="65">
        <v>450</v>
      </c>
      <c r="E727" s="65">
        <v>450</v>
      </c>
      <c r="F727" s="65">
        <v>450</v>
      </c>
      <c r="G727" s="7">
        <v>450</v>
      </c>
      <c r="H727" s="58"/>
      <c r="I727" s="59"/>
    </row>
    <row r="728" spans="1:9" s="4" customFormat="1" ht="15.75" customHeight="1" x14ac:dyDescent="0.25">
      <c r="A728" s="57">
        <v>156</v>
      </c>
      <c r="B728" s="159" t="s">
        <v>467</v>
      </c>
      <c r="C728" s="163"/>
      <c r="D728" s="65">
        <v>675</v>
      </c>
      <c r="E728" s="65">
        <v>675</v>
      </c>
      <c r="F728" s="65">
        <v>675</v>
      </c>
      <c r="G728" s="7">
        <v>675</v>
      </c>
      <c r="H728" s="58"/>
      <c r="I728" s="59"/>
    </row>
    <row r="729" spans="1:9" s="4" customFormat="1" ht="15.75" customHeight="1" x14ac:dyDescent="0.25">
      <c r="A729" s="57"/>
      <c r="B729" s="159" t="s">
        <v>480</v>
      </c>
      <c r="C729" s="163"/>
      <c r="D729" s="65"/>
      <c r="E729" s="65"/>
      <c r="F729" s="65"/>
      <c r="G729" s="7"/>
      <c r="H729" s="58"/>
      <c r="I729" s="59"/>
    </row>
    <row r="730" spans="1:9" s="4" customFormat="1" ht="34.5" customHeight="1" x14ac:dyDescent="0.25">
      <c r="A730" s="57">
        <v>157</v>
      </c>
      <c r="B730" s="159" t="s">
        <v>466</v>
      </c>
      <c r="C730" s="163"/>
      <c r="D730" s="65">
        <v>450</v>
      </c>
      <c r="E730" s="65">
        <v>450</v>
      </c>
      <c r="F730" s="65">
        <v>450</v>
      </c>
      <c r="G730" s="7">
        <v>450</v>
      </c>
      <c r="H730" s="58"/>
      <c r="I730" s="59"/>
    </row>
    <row r="731" spans="1:9" s="4" customFormat="1" ht="15.75" customHeight="1" x14ac:dyDescent="0.25">
      <c r="A731" s="57">
        <v>158</v>
      </c>
      <c r="B731" s="159" t="s">
        <v>467</v>
      </c>
      <c r="C731" s="163"/>
      <c r="D731" s="65">
        <v>675</v>
      </c>
      <c r="E731" s="65">
        <v>675</v>
      </c>
      <c r="F731" s="65">
        <v>675</v>
      </c>
      <c r="G731" s="7">
        <v>675</v>
      </c>
      <c r="H731" s="58"/>
      <c r="I731" s="59"/>
    </row>
    <row r="732" spans="1:9" s="4" customFormat="1" ht="15.75" customHeight="1" x14ac:dyDescent="0.25">
      <c r="A732" s="57">
        <v>159</v>
      </c>
      <c r="B732" s="159" t="s">
        <v>481</v>
      </c>
      <c r="C732" s="163"/>
      <c r="D732" s="65">
        <v>450</v>
      </c>
      <c r="E732" s="65">
        <v>450</v>
      </c>
      <c r="F732" s="65">
        <v>450</v>
      </c>
      <c r="G732" s="7">
        <v>450</v>
      </c>
      <c r="H732" s="58"/>
      <c r="I732" s="59"/>
    </row>
    <row r="733" spans="1:9" s="4" customFormat="1" ht="15.75" customHeight="1" x14ac:dyDescent="0.25">
      <c r="A733" s="57">
        <v>160</v>
      </c>
      <c r="B733" s="159" t="s">
        <v>482</v>
      </c>
      <c r="C733" s="163"/>
      <c r="D733" s="65">
        <v>450</v>
      </c>
      <c r="E733" s="65">
        <v>450</v>
      </c>
      <c r="F733" s="65">
        <v>450</v>
      </c>
      <c r="G733" s="7">
        <v>450</v>
      </c>
      <c r="H733" s="58"/>
      <c r="I733" s="59"/>
    </row>
    <row r="734" spans="1:9" s="4" customFormat="1" ht="15.75" customHeight="1" x14ac:dyDescent="0.25">
      <c r="A734" s="57"/>
      <c r="B734" s="159" t="s">
        <v>483</v>
      </c>
      <c r="C734" s="163"/>
      <c r="D734" s="65"/>
      <c r="E734" s="65"/>
      <c r="F734" s="65"/>
      <c r="G734" s="7"/>
      <c r="H734" s="58"/>
      <c r="I734" s="59"/>
    </row>
    <row r="735" spans="1:9" s="4" customFormat="1" ht="15.75" customHeight="1" x14ac:dyDescent="0.25">
      <c r="A735" s="57">
        <v>161</v>
      </c>
      <c r="B735" s="159" t="s">
        <v>466</v>
      </c>
      <c r="C735" s="163"/>
      <c r="D735" s="65">
        <v>450</v>
      </c>
      <c r="E735" s="65">
        <v>450</v>
      </c>
      <c r="F735" s="65">
        <v>450</v>
      </c>
      <c r="G735" s="7">
        <v>450</v>
      </c>
      <c r="H735" s="58"/>
      <c r="I735" s="59"/>
    </row>
    <row r="736" spans="1:9" s="4" customFormat="1" ht="15.75" customHeight="1" x14ac:dyDescent="0.25">
      <c r="A736" s="57">
        <v>162</v>
      </c>
      <c r="B736" s="159" t="s">
        <v>467</v>
      </c>
      <c r="C736" s="163"/>
      <c r="D736" s="65">
        <v>675</v>
      </c>
      <c r="E736" s="65">
        <v>675</v>
      </c>
      <c r="F736" s="65">
        <v>675</v>
      </c>
      <c r="G736" s="7">
        <v>675</v>
      </c>
      <c r="H736" s="58"/>
      <c r="I736" s="59"/>
    </row>
    <row r="737" spans="1:9" s="4" customFormat="1" ht="15.75" customHeight="1" x14ac:dyDescent="0.25">
      <c r="A737" s="57"/>
      <c r="B737" s="168" t="s">
        <v>484</v>
      </c>
      <c r="C737" s="163"/>
      <c r="D737" s="65"/>
      <c r="E737" s="65"/>
      <c r="F737" s="65"/>
      <c r="G737" s="7"/>
      <c r="H737" s="58"/>
      <c r="I737" s="59"/>
    </row>
    <row r="738" spans="1:9" s="4" customFormat="1" ht="15.75" customHeight="1" x14ac:dyDescent="0.25">
      <c r="A738" s="57">
        <v>163</v>
      </c>
      <c r="B738" s="159" t="s">
        <v>466</v>
      </c>
      <c r="C738" s="163"/>
      <c r="D738" s="65">
        <v>450</v>
      </c>
      <c r="E738" s="65">
        <v>450</v>
      </c>
      <c r="F738" s="65">
        <v>450</v>
      </c>
      <c r="G738" s="7">
        <v>450</v>
      </c>
      <c r="H738" s="58"/>
      <c r="I738" s="59"/>
    </row>
    <row r="739" spans="1:9" s="4" customFormat="1" ht="15.75" customHeight="1" x14ac:dyDescent="0.25">
      <c r="A739" s="57">
        <v>164</v>
      </c>
      <c r="B739" s="159" t="s">
        <v>467</v>
      </c>
      <c r="C739" s="163"/>
      <c r="D739" s="65">
        <v>675</v>
      </c>
      <c r="E739" s="65">
        <v>675</v>
      </c>
      <c r="F739" s="65">
        <v>675</v>
      </c>
      <c r="G739" s="7">
        <v>675</v>
      </c>
      <c r="H739" s="58"/>
      <c r="I739" s="59"/>
    </row>
    <row r="740" spans="1:9" s="4" customFormat="1" ht="15.75" customHeight="1" x14ac:dyDescent="0.25">
      <c r="A740" s="57"/>
      <c r="B740" s="168" t="s">
        <v>485</v>
      </c>
      <c r="C740" s="163"/>
      <c r="D740" s="65"/>
      <c r="E740" s="65"/>
      <c r="F740" s="65"/>
      <c r="G740" s="7"/>
      <c r="H740" s="58"/>
      <c r="I740" s="59"/>
    </row>
    <row r="741" spans="1:9" s="4" customFormat="1" ht="15.75" customHeight="1" x14ac:dyDescent="0.25">
      <c r="A741" s="57">
        <v>165</v>
      </c>
      <c r="B741" s="159" t="s">
        <v>466</v>
      </c>
      <c r="C741" s="163"/>
      <c r="D741" s="65">
        <v>450</v>
      </c>
      <c r="E741" s="65">
        <v>450</v>
      </c>
      <c r="F741" s="65">
        <v>450</v>
      </c>
      <c r="G741" s="7">
        <v>450</v>
      </c>
      <c r="H741" s="58"/>
      <c r="I741" s="59"/>
    </row>
    <row r="742" spans="1:9" s="4" customFormat="1" ht="15.75" customHeight="1" x14ac:dyDescent="0.25">
      <c r="A742" s="57">
        <v>166</v>
      </c>
      <c r="B742" s="159" t="s">
        <v>467</v>
      </c>
      <c r="C742" s="163"/>
      <c r="D742" s="65">
        <v>675</v>
      </c>
      <c r="E742" s="65">
        <v>675</v>
      </c>
      <c r="F742" s="65">
        <v>675</v>
      </c>
      <c r="G742" s="7">
        <v>675</v>
      </c>
      <c r="H742" s="58"/>
      <c r="I742" s="59"/>
    </row>
    <row r="743" spans="1:9" s="4" customFormat="1" ht="15.75" customHeight="1" x14ac:dyDescent="0.25">
      <c r="A743" s="57"/>
      <c r="B743" s="168" t="s">
        <v>486</v>
      </c>
      <c r="C743" s="163"/>
      <c r="D743" s="65"/>
      <c r="E743" s="65"/>
      <c r="F743" s="65"/>
      <c r="G743" s="7"/>
      <c r="H743" s="58"/>
      <c r="I743" s="59"/>
    </row>
    <row r="744" spans="1:9" s="4" customFormat="1" ht="15.75" customHeight="1" x14ac:dyDescent="0.25">
      <c r="A744" s="57">
        <v>167</v>
      </c>
      <c r="B744" s="159" t="s">
        <v>466</v>
      </c>
      <c r="C744" s="163"/>
      <c r="D744" s="65">
        <v>450</v>
      </c>
      <c r="E744" s="65">
        <v>450</v>
      </c>
      <c r="F744" s="65">
        <v>450</v>
      </c>
      <c r="G744" s="7">
        <v>450</v>
      </c>
      <c r="H744" s="58"/>
      <c r="I744" s="59"/>
    </row>
    <row r="745" spans="1:9" s="4" customFormat="1" ht="15.75" customHeight="1" x14ac:dyDescent="0.25">
      <c r="A745" s="57">
        <v>168</v>
      </c>
      <c r="B745" s="159" t="s">
        <v>467</v>
      </c>
      <c r="C745" s="163"/>
      <c r="D745" s="65">
        <v>675</v>
      </c>
      <c r="E745" s="65">
        <v>675</v>
      </c>
      <c r="F745" s="65">
        <v>675</v>
      </c>
      <c r="G745" s="7">
        <v>675</v>
      </c>
      <c r="H745" s="58"/>
      <c r="I745" s="59"/>
    </row>
    <row r="746" spans="1:9" s="4" customFormat="1" ht="15.75" customHeight="1" x14ac:dyDescent="0.25">
      <c r="A746" s="57"/>
      <c r="B746" s="168" t="s">
        <v>487</v>
      </c>
      <c r="C746" s="163"/>
      <c r="D746" s="65"/>
      <c r="E746" s="65"/>
      <c r="F746" s="65"/>
      <c r="G746" s="7"/>
      <c r="H746" s="58"/>
      <c r="I746" s="59"/>
    </row>
    <row r="747" spans="1:9" s="4" customFormat="1" ht="15.75" customHeight="1" x14ac:dyDescent="0.25">
      <c r="A747" s="57">
        <v>169</v>
      </c>
      <c r="B747" s="159" t="s">
        <v>466</v>
      </c>
      <c r="C747" s="163"/>
      <c r="D747" s="65">
        <v>450</v>
      </c>
      <c r="E747" s="65">
        <v>450</v>
      </c>
      <c r="F747" s="65">
        <v>450</v>
      </c>
      <c r="G747" s="7">
        <v>450</v>
      </c>
      <c r="H747" s="58"/>
      <c r="I747" s="59"/>
    </row>
    <row r="748" spans="1:9" s="4" customFormat="1" ht="15.75" customHeight="1" x14ac:dyDescent="0.25">
      <c r="A748" s="57">
        <v>170</v>
      </c>
      <c r="B748" s="159" t="s">
        <v>467</v>
      </c>
      <c r="C748" s="163"/>
      <c r="D748" s="65">
        <v>675</v>
      </c>
      <c r="E748" s="65">
        <v>675</v>
      </c>
      <c r="F748" s="65">
        <v>675</v>
      </c>
      <c r="G748" s="7">
        <v>675</v>
      </c>
      <c r="H748" s="58"/>
      <c r="I748" s="59"/>
    </row>
    <row r="749" spans="1:9" s="4" customFormat="1" ht="15.75" customHeight="1" x14ac:dyDescent="0.25">
      <c r="A749" s="57"/>
      <c r="B749" s="168" t="s">
        <v>488</v>
      </c>
      <c r="C749" s="163"/>
      <c r="D749" s="65"/>
      <c r="E749" s="65"/>
      <c r="F749" s="65"/>
      <c r="G749" s="7"/>
      <c r="H749" s="58"/>
      <c r="I749" s="59"/>
    </row>
    <row r="750" spans="1:9" s="4" customFormat="1" ht="15.75" customHeight="1" x14ac:dyDescent="0.25">
      <c r="A750" s="57">
        <v>171</v>
      </c>
      <c r="B750" s="159" t="s">
        <v>466</v>
      </c>
      <c r="C750" s="163"/>
      <c r="D750" s="65">
        <v>450</v>
      </c>
      <c r="E750" s="65">
        <v>450</v>
      </c>
      <c r="F750" s="65">
        <v>450</v>
      </c>
      <c r="G750" s="7">
        <v>450</v>
      </c>
      <c r="H750" s="58"/>
      <c r="I750" s="59"/>
    </row>
    <row r="751" spans="1:9" s="4" customFormat="1" ht="15.75" customHeight="1" x14ac:dyDescent="0.25">
      <c r="A751" s="57">
        <v>172</v>
      </c>
      <c r="B751" s="159" t="s">
        <v>467</v>
      </c>
      <c r="C751" s="163"/>
      <c r="D751" s="65">
        <v>675</v>
      </c>
      <c r="E751" s="65">
        <v>675</v>
      </c>
      <c r="F751" s="65">
        <v>675</v>
      </c>
      <c r="G751" s="7">
        <v>675</v>
      </c>
      <c r="H751" s="58"/>
      <c r="I751" s="59"/>
    </row>
    <row r="752" spans="1:9" s="4" customFormat="1" ht="15.75" customHeight="1" x14ac:dyDescent="0.25">
      <c r="A752" s="57"/>
      <c r="B752" s="168" t="s">
        <v>489</v>
      </c>
      <c r="C752" s="163"/>
      <c r="D752" s="65"/>
      <c r="E752" s="65"/>
      <c r="F752" s="65"/>
      <c r="G752" s="7"/>
      <c r="H752" s="58"/>
      <c r="I752" s="59"/>
    </row>
    <row r="753" spans="1:9" s="4" customFormat="1" ht="15.75" customHeight="1" x14ac:dyDescent="0.25">
      <c r="A753" s="57">
        <v>173</v>
      </c>
      <c r="B753" s="159" t="s">
        <v>466</v>
      </c>
      <c r="C753" s="163"/>
      <c r="D753" s="65">
        <v>450</v>
      </c>
      <c r="E753" s="65">
        <v>450</v>
      </c>
      <c r="F753" s="65">
        <v>450</v>
      </c>
      <c r="G753" s="7">
        <v>450</v>
      </c>
      <c r="H753" s="58"/>
      <c r="I753" s="59"/>
    </row>
    <row r="754" spans="1:9" s="4" customFormat="1" ht="15.75" customHeight="1" x14ac:dyDescent="0.25">
      <c r="A754" s="57">
        <v>174</v>
      </c>
      <c r="B754" s="159" t="s">
        <v>467</v>
      </c>
      <c r="C754" s="163"/>
      <c r="D754" s="65">
        <v>675</v>
      </c>
      <c r="E754" s="65">
        <v>675</v>
      </c>
      <c r="F754" s="65">
        <v>675</v>
      </c>
      <c r="G754" s="7">
        <v>675</v>
      </c>
      <c r="H754" s="58"/>
      <c r="I754" s="59"/>
    </row>
    <row r="755" spans="1:9" s="4" customFormat="1" ht="15.75" customHeight="1" x14ac:dyDescent="0.25">
      <c r="A755" s="57"/>
      <c r="B755" s="168" t="s">
        <v>490</v>
      </c>
      <c r="C755" s="163"/>
      <c r="D755" s="65"/>
      <c r="E755" s="65"/>
      <c r="F755" s="65"/>
      <c r="G755" s="7"/>
      <c r="H755" s="58"/>
      <c r="I755" s="59"/>
    </row>
    <row r="756" spans="1:9" s="4" customFormat="1" ht="15.75" customHeight="1" x14ac:dyDescent="0.25">
      <c r="A756" s="57">
        <v>175</v>
      </c>
      <c r="B756" s="159" t="s">
        <v>466</v>
      </c>
      <c r="C756" s="163"/>
      <c r="D756" s="65">
        <v>450</v>
      </c>
      <c r="E756" s="65">
        <v>450</v>
      </c>
      <c r="F756" s="65">
        <v>450</v>
      </c>
      <c r="G756" s="7">
        <v>450</v>
      </c>
      <c r="H756" s="58"/>
      <c r="I756" s="59"/>
    </row>
    <row r="757" spans="1:9" s="4" customFormat="1" ht="15.75" customHeight="1" x14ac:dyDescent="0.25">
      <c r="A757" s="57">
        <v>176</v>
      </c>
      <c r="B757" s="159" t="s">
        <v>467</v>
      </c>
      <c r="C757" s="163"/>
      <c r="D757" s="65">
        <v>675</v>
      </c>
      <c r="E757" s="65">
        <v>675</v>
      </c>
      <c r="F757" s="65">
        <v>675</v>
      </c>
      <c r="G757" s="7">
        <v>675</v>
      </c>
      <c r="H757" s="58"/>
      <c r="I757" s="59"/>
    </row>
    <row r="758" spans="1:9" s="4" customFormat="1" ht="15.75" customHeight="1" x14ac:dyDescent="0.25">
      <c r="A758" s="57"/>
      <c r="B758" s="168" t="s">
        <v>491</v>
      </c>
      <c r="C758" s="163"/>
      <c r="D758" s="65"/>
      <c r="E758" s="65"/>
      <c r="F758" s="65"/>
      <c r="G758" s="7"/>
      <c r="H758" s="58"/>
      <c r="I758" s="59"/>
    </row>
    <row r="759" spans="1:9" s="4" customFormat="1" ht="15.75" customHeight="1" x14ac:dyDescent="0.25">
      <c r="A759" s="57">
        <v>177</v>
      </c>
      <c r="B759" s="159" t="s">
        <v>466</v>
      </c>
      <c r="C759" s="163"/>
      <c r="D759" s="65">
        <v>450</v>
      </c>
      <c r="E759" s="65">
        <v>450</v>
      </c>
      <c r="F759" s="65">
        <v>450</v>
      </c>
      <c r="G759" s="7">
        <v>450</v>
      </c>
      <c r="H759" s="58"/>
      <c r="I759" s="59"/>
    </row>
    <row r="760" spans="1:9" s="4" customFormat="1" ht="15.75" customHeight="1" x14ac:dyDescent="0.25">
      <c r="A760" s="57">
        <v>178</v>
      </c>
      <c r="B760" s="159" t="s">
        <v>467</v>
      </c>
      <c r="C760" s="163"/>
      <c r="D760" s="65">
        <v>675</v>
      </c>
      <c r="E760" s="65">
        <v>675</v>
      </c>
      <c r="F760" s="65">
        <v>675</v>
      </c>
      <c r="G760" s="7">
        <v>675</v>
      </c>
      <c r="H760" s="58"/>
      <c r="I760" s="59"/>
    </row>
    <row r="761" spans="1:9" s="4" customFormat="1" ht="15.75" customHeight="1" x14ac:dyDescent="0.25">
      <c r="A761" s="57"/>
      <c r="B761" s="168" t="s">
        <v>492</v>
      </c>
      <c r="C761" s="163"/>
      <c r="D761" s="65"/>
      <c r="E761" s="65"/>
      <c r="F761" s="65"/>
      <c r="G761" s="7"/>
      <c r="H761" s="58"/>
      <c r="I761" s="59"/>
    </row>
    <row r="762" spans="1:9" s="4" customFormat="1" ht="15.75" customHeight="1" x14ac:dyDescent="0.25">
      <c r="A762" s="57">
        <v>179</v>
      </c>
      <c r="B762" s="159" t="s">
        <v>466</v>
      </c>
      <c r="C762" s="163"/>
      <c r="D762" s="65">
        <v>450</v>
      </c>
      <c r="E762" s="65">
        <v>450</v>
      </c>
      <c r="F762" s="65">
        <v>450</v>
      </c>
      <c r="G762" s="7">
        <v>450</v>
      </c>
      <c r="H762" s="58"/>
      <c r="I762" s="59"/>
    </row>
    <row r="763" spans="1:9" s="4" customFormat="1" ht="15.75" customHeight="1" x14ac:dyDescent="0.25">
      <c r="A763" s="57">
        <v>180</v>
      </c>
      <c r="B763" s="159" t="s">
        <v>467</v>
      </c>
      <c r="C763" s="163"/>
      <c r="D763" s="65">
        <v>675</v>
      </c>
      <c r="E763" s="65">
        <v>675</v>
      </c>
      <c r="F763" s="65">
        <v>675</v>
      </c>
      <c r="G763" s="7">
        <v>675</v>
      </c>
      <c r="H763" s="58"/>
      <c r="I763" s="59"/>
    </row>
    <row r="764" spans="1:9" s="4" customFormat="1" ht="15.75" customHeight="1" x14ac:dyDescent="0.25">
      <c r="A764" s="57"/>
      <c r="B764" s="168" t="s">
        <v>493</v>
      </c>
      <c r="C764" s="163"/>
      <c r="D764" s="65"/>
      <c r="E764" s="65"/>
      <c r="F764" s="65"/>
      <c r="G764" s="7"/>
      <c r="H764" s="58"/>
      <c r="I764" s="59"/>
    </row>
    <row r="765" spans="1:9" s="4" customFormat="1" ht="15.75" customHeight="1" x14ac:dyDescent="0.25">
      <c r="A765" s="57">
        <v>181</v>
      </c>
      <c r="B765" s="159" t="s">
        <v>466</v>
      </c>
      <c r="C765" s="163"/>
      <c r="D765" s="65">
        <v>450</v>
      </c>
      <c r="E765" s="65">
        <v>450</v>
      </c>
      <c r="F765" s="65">
        <v>450</v>
      </c>
      <c r="G765" s="7">
        <v>450</v>
      </c>
      <c r="H765" s="58"/>
      <c r="I765" s="59"/>
    </row>
    <row r="766" spans="1:9" s="4" customFormat="1" ht="15.75" customHeight="1" x14ac:dyDescent="0.25">
      <c r="A766" s="57">
        <v>182</v>
      </c>
      <c r="B766" s="159" t="s">
        <v>467</v>
      </c>
      <c r="C766" s="163"/>
      <c r="D766" s="65">
        <v>675</v>
      </c>
      <c r="E766" s="65">
        <v>675</v>
      </c>
      <c r="F766" s="65">
        <v>675</v>
      </c>
      <c r="G766" s="7">
        <v>675</v>
      </c>
      <c r="H766" s="58"/>
      <c r="I766" s="59"/>
    </row>
    <row r="767" spans="1:9" s="4" customFormat="1" ht="15.75" customHeight="1" x14ac:dyDescent="0.25">
      <c r="A767" s="57">
        <v>183</v>
      </c>
      <c r="B767" s="168" t="s">
        <v>494</v>
      </c>
      <c r="C767" s="163"/>
      <c r="D767" s="65">
        <v>1350</v>
      </c>
      <c r="E767" s="65">
        <v>1350</v>
      </c>
      <c r="F767" s="65">
        <v>1350</v>
      </c>
      <c r="G767" s="7">
        <v>1350</v>
      </c>
      <c r="H767" s="58"/>
      <c r="I767" s="59"/>
    </row>
    <row r="768" spans="1:9" s="4" customFormat="1" ht="15.75" customHeight="1" x14ac:dyDescent="0.25">
      <c r="A768" s="57">
        <v>184</v>
      </c>
      <c r="B768" s="159" t="s">
        <v>495</v>
      </c>
      <c r="C768" s="163"/>
      <c r="D768" s="65">
        <v>1350</v>
      </c>
      <c r="E768" s="65">
        <v>1350</v>
      </c>
      <c r="F768" s="65">
        <v>1350</v>
      </c>
      <c r="G768" s="7">
        <v>1350</v>
      </c>
      <c r="H768" s="58"/>
      <c r="I768" s="59"/>
    </row>
    <row r="769" spans="1:9" s="4" customFormat="1" ht="15.75" customHeight="1" x14ac:dyDescent="0.25">
      <c r="A769" s="57">
        <v>185</v>
      </c>
      <c r="B769" s="159" t="s">
        <v>496</v>
      </c>
      <c r="C769" s="163"/>
      <c r="D769" s="65">
        <v>900</v>
      </c>
      <c r="E769" s="65">
        <v>900</v>
      </c>
      <c r="F769" s="65">
        <v>900</v>
      </c>
      <c r="G769" s="7">
        <v>900</v>
      </c>
      <c r="H769" s="58"/>
      <c r="I769" s="59"/>
    </row>
    <row r="770" spans="1:9" s="4" customFormat="1" ht="15.75" customHeight="1" x14ac:dyDescent="0.25">
      <c r="A770" s="57"/>
      <c r="B770" s="159" t="s">
        <v>497</v>
      </c>
      <c r="C770" s="163"/>
      <c r="D770" s="65"/>
      <c r="E770" s="65"/>
      <c r="F770" s="65"/>
      <c r="G770" s="7"/>
      <c r="H770" s="58"/>
      <c r="I770" s="59"/>
    </row>
    <row r="771" spans="1:9" s="4" customFormat="1" ht="15.75" customHeight="1" x14ac:dyDescent="0.25">
      <c r="A771" s="57">
        <v>186</v>
      </c>
      <c r="B771" s="159" t="s">
        <v>466</v>
      </c>
      <c r="C771" s="163"/>
      <c r="D771" s="65">
        <v>450</v>
      </c>
      <c r="E771" s="65">
        <v>450</v>
      </c>
      <c r="F771" s="65">
        <v>450</v>
      </c>
      <c r="G771" s="7">
        <v>450</v>
      </c>
      <c r="H771" s="58"/>
      <c r="I771" s="59"/>
    </row>
    <row r="772" spans="1:9" s="4" customFormat="1" ht="15.75" customHeight="1" x14ac:dyDescent="0.25">
      <c r="A772" s="57">
        <v>187</v>
      </c>
      <c r="B772" s="159" t="s">
        <v>467</v>
      </c>
      <c r="C772" s="163"/>
      <c r="D772" s="65">
        <v>675</v>
      </c>
      <c r="E772" s="65">
        <v>675</v>
      </c>
      <c r="F772" s="65">
        <v>675</v>
      </c>
      <c r="G772" s="7">
        <v>675</v>
      </c>
      <c r="H772" s="58"/>
      <c r="I772" s="59"/>
    </row>
    <row r="773" spans="1:9" s="4" customFormat="1" ht="15.75" customHeight="1" x14ac:dyDescent="0.25">
      <c r="A773" s="57"/>
      <c r="B773" s="159" t="s">
        <v>498</v>
      </c>
      <c r="C773" s="163"/>
      <c r="D773" s="65"/>
      <c r="E773" s="65"/>
      <c r="F773" s="65"/>
      <c r="G773" s="7"/>
      <c r="H773" s="58"/>
      <c r="I773" s="59"/>
    </row>
    <row r="774" spans="1:9" s="4" customFormat="1" ht="15.75" customHeight="1" x14ac:dyDescent="0.25">
      <c r="A774" s="57">
        <v>188</v>
      </c>
      <c r="B774" s="159" t="s">
        <v>466</v>
      </c>
      <c r="C774" s="163"/>
      <c r="D774" s="65">
        <v>450</v>
      </c>
      <c r="E774" s="65">
        <v>450</v>
      </c>
      <c r="F774" s="65">
        <v>450</v>
      </c>
      <c r="G774" s="7">
        <v>450</v>
      </c>
      <c r="H774" s="58"/>
      <c r="I774" s="59"/>
    </row>
    <row r="775" spans="1:9" s="4" customFormat="1" ht="15.75" customHeight="1" x14ac:dyDescent="0.25">
      <c r="A775" s="57">
        <v>189</v>
      </c>
      <c r="B775" s="159" t="s">
        <v>467</v>
      </c>
      <c r="C775" s="163"/>
      <c r="D775" s="65">
        <v>675</v>
      </c>
      <c r="E775" s="65">
        <v>675</v>
      </c>
      <c r="F775" s="65">
        <v>675</v>
      </c>
      <c r="G775" s="7">
        <v>675</v>
      </c>
      <c r="H775" s="58"/>
      <c r="I775" s="59"/>
    </row>
    <row r="776" spans="1:9" s="4" customFormat="1" ht="15.75" customHeight="1" x14ac:dyDescent="0.25">
      <c r="A776" s="57"/>
      <c r="B776" s="159" t="s">
        <v>499</v>
      </c>
      <c r="C776" s="163"/>
      <c r="D776" s="65"/>
      <c r="E776" s="65"/>
      <c r="F776" s="65"/>
      <c r="G776" s="7"/>
      <c r="H776" s="58"/>
      <c r="I776" s="59"/>
    </row>
    <row r="777" spans="1:9" s="4" customFormat="1" ht="15.75" customHeight="1" x14ac:dyDescent="0.25">
      <c r="A777" s="57">
        <v>190</v>
      </c>
      <c r="B777" s="159" t="s">
        <v>466</v>
      </c>
      <c r="C777" s="163"/>
      <c r="D777" s="65">
        <v>450</v>
      </c>
      <c r="E777" s="65">
        <v>450</v>
      </c>
      <c r="F777" s="65">
        <v>450</v>
      </c>
      <c r="G777" s="7">
        <v>450</v>
      </c>
      <c r="H777" s="58"/>
      <c r="I777" s="59"/>
    </row>
    <row r="778" spans="1:9" s="4" customFormat="1" ht="15.75" customHeight="1" x14ac:dyDescent="0.25">
      <c r="A778" s="57">
        <v>191</v>
      </c>
      <c r="B778" s="159" t="s">
        <v>467</v>
      </c>
      <c r="C778" s="163"/>
      <c r="D778" s="65">
        <v>675</v>
      </c>
      <c r="E778" s="65">
        <v>675</v>
      </c>
      <c r="F778" s="65">
        <v>675</v>
      </c>
      <c r="G778" s="7">
        <v>675</v>
      </c>
      <c r="H778" s="58"/>
      <c r="I778" s="59"/>
    </row>
    <row r="779" spans="1:9" s="4" customFormat="1" ht="15.75" customHeight="1" x14ac:dyDescent="0.25">
      <c r="A779" s="57"/>
      <c r="B779" s="159" t="s">
        <v>500</v>
      </c>
      <c r="C779" s="163"/>
      <c r="D779" s="65"/>
      <c r="E779" s="65"/>
      <c r="F779" s="65"/>
      <c r="G779" s="7"/>
      <c r="H779" s="58"/>
      <c r="I779" s="59"/>
    </row>
    <row r="780" spans="1:9" s="4" customFormat="1" ht="15.75" customHeight="1" x14ac:dyDescent="0.25">
      <c r="A780" s="57">
        <v>192</v>
      </c>
      <c r="B780" s="159" t="s">
        <v>466</v>
      </c>
      <c r="C780" s="163"/>
      <c r="D780" s="65">
        <v>450</v>
      </c>
      <c r="E780" s="65">
        <v>450</v>
      </c>
      <c r="F780" s="65">
        <v>450</v>
      </c>
      <c r="G780" s="7">
        <v>450</v>
      </c>
      <c r="H780" s="58"/>
      <c r="I780" s="59"/>
    </row>
    <row r="781" spans="1:9" s="4" customFormat="1" ht="15.75" customHeight="1" x14ac:dyDescent="0.25">
      <c r="A781" s="57">
        <v>193</v>
      </c>
      <c r="B781" s="159" t="s">
        <v>467</v>
      </c>
      <c r="C781" s="163"/>
      <c r="D781" s="65">
        <v>675</v>
      </c>
      <c r="E781" s="65">
        <v>675</v>
      </c>
      <c r="F781" s="65">
        <v>675</v>
      </c>
      <c r="G781" s="7">
        <v>675</v>
      </c>
      <c r="H781" s="58"/>
      <c r="I781" s="59"/>
    </row>
    <row r="782" spans="1:9" s="4" customFormat="1" ht="15.75" customHeight="1" x14ac:dyDescent="0.25">
      <c r="A782" s="57"/>
      <c r="B782" s="159" t="s">
        <v>501</v>
      </c>
      <c r="C782" s="163"/>
      <c r="D782" s="65"/>
      <c r="E782" s="65"/>
      <c r="F782" s="65"/>
      <c r="G782" s="7"/>
      <c r="H782" s="58"/>
      <c r="I782" s="59"/>
    </row>
    <row r="783" spans="1:9" s="4" customFormat="1" ht="15.75" customHeight="1" x14ac:dyDescent="0.25">
      <c r="A783" s="57">
        <v>194</v>
      </c>
      <c r="B783" s="159" t="s">
        <v>466</v>
      </c>
      <c r="C783" s="163"/>
      <c r="D783" s="65">
        <v>450</v>
      </c>
      <c r="E783" s="65">
        <v>450</v>
      </c>
      <c r="F783" s="65">
        <v>450</v>
      </c>
      <c r="G783" s="7">
        <v>450</v>
      </c>
      <c r="H783" s="58"/>
      <c r="I783" s="59"/>
    </row>
    <row r="784" spans="1:9" s="4" customFormat="1" ht="15.75" customHeight="1" x14ac:dyDescent="0.25">
      <c r="A784" s="57">
        <v>195</v>
      </c>
      <c r="B784" s="159" t="s">
        <v>467</v>
      </c>
      <c r="C784" s="163"/>
      <c r="D784" s="65">
        <v>675</v>
      </c>
      <c r="E784" s="65">
        <v>675</v>
      </c>
      <c r="F784" s="65">
        <v>675</v>
      </c>
      <c r="G784" s="7">
        <v>675</v>
      </c>
      <c r="H784" s="58"/>
      <c r="I784" s="59"/>
    </row>
    <row r="785" spans="1:9" s="4" customFormat="1" ht="15.75" customHeight="1" x14ac:dyDescent="0.25">
      <c r="A785" s="57"/>
      <c r="B785" s="159" t="s">
        <v>502</v>
      </c>
      <c r="C785" s="163"/>
      <c r="D785" s="65"/>
      <c r="E785" s="65"/>
      <c r="F785" s="65"/>
      <c r="G785" s="7"/>
      <c r="H785" s="58"/>
      <c r="I785" s="59"/>
    </row>
    <row r="786" spans="1:9" s="4" customFormat="1" ht="15.75" customHeight="1" x14ac:dyDescent="0.25">
      <c r="A786" s="57">
        <v>196</v>
      </c>
      <c r="B786" s="159" t="s">
        <v>466</v>
      </c>
      <c r="C786" s="163"/>
      <c r="D786" s="65">
        <v>450</v>
      </c>
      <c r="E786" s="65">
        <v>450</v>
      </c>
      <c r="F786" s="65">
        <v>450</v>
      </c>
      <c r="G786" s="7">
        <v>450</v>
      </c>
      <c r="H786" s="58"/>
      <c r="I786" s="59"/>
    </row>
    <row r="787" spans="1:9" s="4" customFormat="1" ht="15.75" customHeight="1" x14ac:dyDescent="0.25">
      <c r="A787" s="57">
        <v>197</v>
      </c>
      <c r="B787" s="159" t="s">
        <v>467</v>
      </c>
      <c r="C787" s="163"/>
      <c r="D787" s="65">
        <v>675</v>
      </c>
      <c r="E787" s="65">
        <v>675</v>
      </c>
      <c r="F787" s="65">
        <v>675</v>
      </c>
      <c r="G787" s="7">
        <v>675</v>
      </c>
      <c r="H787" s="58"/>
      <c r="I787" s="59"/>
    </row>
    <row r="788" spans="1:9" s="4" customFormat="1" ht="15.75" customHeight="1" x14ac:dyDescent="0.25">
      <c r="A788" s="57">
        <v>198</v>
      </c>
      <c r="B788" s="159" t="s">
        <v>503</v>
      </c>
      <c r="C788" s="163"/>
      <c r="D788" s="65">
        <v>450</v>
      </c>
      <c r="E788" s="65">
        <v>450</v>
      </c>
      <c r="F788" s="65">
        <v>450</v>
      </c>
      <c r="G788" s="7">
        <v>450</v>
      </c>
      <c r="H788" s="58"/>
      <c r="I788" s="59"/>
    </row>
    <row r="789" spans="1:9" s="4" customFormat="1" ht="15.75" customHeight="1" x14ac:dyDescent="0.25">
      <c r="A789" s="57">
        <v>199</v>
      </c>
      <c r="B789" s="159" t="s">
        <v>504</v>
      </c>
      <c r="C789" s="163"/>
      <c r="D789" s="65">
        <v>450</v>
      </c>
      <c r="E789" s="65">
        <v>450</v>
      </c>
      <c r="F789" s="65">
        <v>450</v>
      </c>
      <c r="G789" s="7">
        <v>450</v>
      </c>
      <c r="H789" s="58"/>
      <c r="I789" s="59"/>
    </row>
    <row r="790" spans="1:9" s="4" customFormat="1" ht="15.75" customHeight="1" x14ac:dyDescent="0.25">
      <c r="A790" s="57">
        <v>200</v>
      </c>
      <c r="B790" s="159" t="s">
        <v>505</v>
      </c>
      <c r="C790" s="163"/>
      <c r="D790" s="65">
        <v>1350</v>
      </c>
      <c r="E790" s="65">
        <v>1350</v>
      </c>
      <c r="F790" s="65">
        <v>1350</v>
      </c>
      <c r="G790" s="7">
        <v>1350</v>
      </c>
      <c r="H790" s="58"/>
      <c r="I790" s="59"/>
    </row>
    <row r="791" spans="1:9" s="4" customFormat="1" ht="15.75" customHeight="1" x14ac:dyDescent="0.25">
      <c r="A791" s="57">
        <v>201</v>
      </c>
      <c r="B791" s="159" t="s">
        <v>506</v>
      </c>
      <c r="C791" s="163"/>
      <c r="D791" s="65">
        <v>675</v>
      </c>
      <c r="E791" s="65">
        <v>675</v>
      </c>
      <c r="F791" s="65">
        <v>675</v>
      </c>
      <c r="G791" s="7">
        <v>675</v>
      </c>
      <c r="H791" s="58"/>
      <c r="I791" s="59"/>
    </row>
    <row r="792" spans="1:9" s="4" customFormat="1" ht="15.75" customHeight="1" x14ac:dyDescent="0.25">
      <c r="A792" s="57">
        <v>202</v>
      </c>
      <c r="B792" s="159" t="s">
        <v>507</v>
      </c>
      <c r="C792" s="163"/>
      <c r="D792" s="65">
        <v>450</v>
      </c>
      <c r="E792" s="65">
        <v>450</v>
      </c>
      <c r="F792" s="65">
        <v>450</v>
      </c>
      <c r="G792" s="7">
        <v>450</v>
      </c>
      <c r="H792" s="58"/>
      <c r="I792" s="59"/>
    </row>
    <row r="793" spans="1:9" s="4" customFormat="1" ht="15.75" customHeight="1" x14ac:dyDescent="0.25">
      <c r="A793" s="57">
        <v>203</v>
      </c>
      <c r="B793" s="159" t="s">
        <v>508</v>
      </c>
      <c r="C793" s="163"/>
      <c r="D793" s="65">
        <v>675</v>
      </c>
      <c r="E793" s="65">
        <v>675</v>
      </c>
      <c r="F793" s="65">
        <v>675</v>
      </c>
      <c r="G793" s="7">
        <v>675</v>
      </c>
      <c r="H793" s="58"/>
      <c r="I793" s="59"/>
    </row>
    <row r="794" spans="1:9" s="4" customFormat="1" ht="15.75" customHeight="1" x14ac:dyDescent="0.25">
      <c r="A794" s="57"/>
      <c r="B794" s="159" t="s">
        <v>509</v>
      </c>
      <c r="C794" s="163"/>
      <c r="D794" s="65"/>
      <c r="E794" s="65"/>
      <c r="F794" s="65"/>
      <c r="G794" s="7"/>
      <c r="H794" s="58"/>
      <c r="I794" s="59"/>
    </row>
    <row r="795" spans="1:9" s="4" customFormat="1" ht="15.75" customHeight="1" x14ac:dyDescent="0.25">
      <c r="A795" s="57">
        <v>204</v>
      </c>
      <c r="B795" s="159" t="s">
        <v>466</v>
      </c>
      <c r="C795" s="163"/>
      <c r="D795" s="65">
        <v>450</v>
      </c>
      <c r="E795" s="65">
        <v>450</v>
      </c>
      <c r="F795" s="65">
        <v>450</v>
      </c>
      <c r="G795" s="7">
        <v>450</v>
      </c>
      <c r="H795" s="58"/>
      <c r="I795" s="59"/>
    </row>
    <row r="796" spans="1:9" s="4" customFormat="1" ht="15.75" customHeight="1" x14ac:dyDescent="0.25">
      <c r="A796" s="57">
        <v>205</v>
      </c>
      <c r="B796" s="159" t="s">
        <v>467</v>
      </c>
      <c r="C796" s="163"/>
      <c r="D796" s="65">
        <v>675</v>
      </c>
      <c r="E796" s="65">
        <v>675</v>
      </c>
      <c r="F796" s="65">
        <v>675</v>
      </c>
      <c r="G796" s="7">
        <v>675</v>
      </c>
      <c r="H796" s="58"/>
      <c r="I796" s="59"/>
    </row>
    <row r="797" spans="1:9" s="4" customFormat="1" ht="15.75" customHeight="1" x14ac:dyDescent="0.25">
      <c r="A797" s="57">
        <v>206</v>
      </c>
      <c r="B797" s="159" t="s">
        <v>510</v>
      </c>
      <c r="C797" s="163"/>
      <c r="D797" s="65">
        <v>450</v>
      </c>
      <c r="E797" s="65">
        <v>450</v>
      </c>
      <c r="F797" s="65">
        <v>450</v>
      </c>
      <c r="G797" s="7">
        <v>450</v>
      </c>
      <c r="H797" s="58"/>
      <c r="I797" s="59"/>
    </row>
    <row r="798" spans="1:9" s="4" customFormat="1" ht="15.75" customHeight="1" x14ac:dyDescent="0.25">
      <c r="A798" s="57">
        <v>207</v>
      </c>
      <c r="B798" s="159" t="s">
        <v>511</v>
      </c>
      <c r="C798" s="163"/>
      <c r="D798" s="65">
        <v>2200</v>
      </c>
      <c r="E798" s="65">
        <v>2200</v>
      </c>
      <c r="F798" s="65">
        <v>2200</v>
      </c>
      <c r="G798" s="7">
        <v>2200</v>
      </c>
      <c r="H798" s="58"/>
      <c r="I798" s="59"/>
    </row>
    <row r="799" spans="1:9" s="4" customFormat="1" ht="15.75" customHeight="1" x14ac:dyDescent="0.25">
      <c r="A799" s="57">
        <v>208</v>
      </c>
      <c r="B799" s="159" t="s">
        <v>512</v>
      </c>
      <c r="C799" s="163"/>
      <c r="D799" s="65">
        <v>675</v>
      </c>
      <c r="E799" s="65">
        <v>675</v>
      </c>
      <c r="F799" s="65">
        <v>675</v>
      </c>
      <c r="G799" s="7">
        <v>675</v>
      </c>
      <c r="H799" s="58"/>
      <c r="I799" s="59"/>
    </row>
    <row r="800" spans="1:9" s="4" customFormat="1" ht="15.75" customHeight="1" x14ac:dyDescent="0.25">
      <c r="A800" s="57">
        <v>209</v>
      </c>
      <c r="B800" s="159" t="s">
        <v>513</v>
      </c>
      <c r="C800" s="163"/>
      <c r="D800" s="65">
        <v>1350</v>
      </c>
      <c r="E800" s="65">
        <v>1350</v>
      </c>
      <c r="F800" s="65">
        <v>1350</v>
      </c>
      <c r="G800" s="7">
        <v>1350</v>
      </c>
      <c r="H800" s="58"/>
      <c r="I800" s="59"/>
    </row>
    <row r="801" spans="1:9" s="4" customFormat="1" ht="15.75" customHeight="1" x14ac:dyDescent="0.25">
      <c r="A801" s="57">
        <v>210</v>
      </c>
      <c r="B801" s="159" t="s">
        <v>514</v>
      </c>
      <c r="C801" s="163"/>
      <c r="D801" s="65">
        <v>4050</v>
      </c>
      <c r="E801" s="65">
        <v>4050</v>
      </c>
      <c r="F801" s="65">
        <v>4050</v>
      </c>
      <c r="G801" s="7">
        <v>4050</v>
      </c>
      <c r="H801" s="58"/>
      <c r="I801" s="59"/>
    </row>
    <row r="802" spans="1:9" s="4" customFormat="1" ht="15.75" customHeight="1" x14ac:dyDescent="0.25">
      <c r="A802" s="57">
        <v>211</v>
      </c>
      <c r="B802" s="159" t="s">
        <v>515</v>
      </c>
      <c r="C802" s="163"/>
      <c r="D802" s="65">
        <v>546</v>
      </c>
      <c r="E802" s="65">
        <v>546</v>
      </c>
      <c r="F802" s="65">
        <v>546</v>
      </c>
      <c r="G802" s="7">
        <v>546</v>
      </c>
      <c r="H802" s="58"/>
      <c r="I802" s="59"/>
    </row>
    <row r="803" spans="1:9" s="4" customFormat="1" ht="15.75" customHeight="1" x14ac:dyDescent="0.25">
      <c r="A803" s="57">
        <v>212</v>
      </c>
      <c r="B803" s="159" t="s">
        <v>516</v>
      </c>
      <c r="C803" s="163"/>
      <c r="D803" s="65">
        <v>1446</v>
      </c>
      <c r="E803" s="65">
        <v>1446</v>
      </c>
      <c r="F803" s="65">
        <v>1446</v>
      </c>
      <c r="G803" s="7">
        <v>1446</v>
      </c>
      <c r="H803" s="58"/>
      <c r="I803" s="59"/>
    </row>
    <row r="804" spans="1:9" s="4" customFormat="1" ht="15.75" customHeight="1" x14ac:dyDescent="0.25">
      <c r="A804" s="57">
        <v>213</v>
      </c>
      <c r="B804" s="159" t="s">
        <v>517</v>
      </c>
      <c r="C804" s="163"/>
      <c r="D804" s="65">
        <v>2796</v>
      </c>
      <c r="E804" s="65">
        <v>2796</v>
      </c>
      <c r="F804" s="65">
        <v>2796</v>
      </c>
      <c r="G804" s="7">
        <v>2796</v>
      </c>
      <c r="H804" s="58"/>
      <c r="I804" s="59"/>
    </row>
    <row r="805" spans="1:9" s="4" customFormat="1" ht="15.75" customHeight="1" x14ac:dyDescent="0.25">
      <c r="A805" s="57">
        <v>214</v>
      </c>
      <c r="B805" s="159" t="s">
        <v>518</v>
      </c>
      <c r="C805" s="163"/>
      <c r="D805" s="65">
        <v>1671</v>
      </c>
      <c r="E805" s="65">
        <v>1671</v>
      </c>
      <c r="F805" s="65">
        <v>1671</v>
      </c>
      <c r="G805" s="7">
        <v>1671</v>
      </c>
      <c r="H805" s="58"/>
      <c r="I805" s="59"/>
    </row>
    <row r="806" spans="1:9" s="4" customFormat="1" ht="15.75" customHeight="1" x14ac:dyDescent="0.25">
      <c r="A806" s="57"/>
      <c r="B806" s="159" t="s">
        <v>519</v>
      </c>
      <c r="C806" s="163"/>
      <c r="D806" s="65"/>
      <c r="E806" s="65"/>
      <c r="F806" s="65"/>
      <c r="G806" s="7"/>
      <c r="H806" s="58"/>
      <c r="I806" s="59"/>
    </row>
    <row r="807" spans="1:9" s="4" customFormat="1" ht="15.75" customHeight="1" x14ac:dyDescent="0.25">
      <c r="A807" s="57">
        <v>215</v>
      </c>
      <c r="B807" s="159" t="s">
        <v>520</v>
      </c>
      <c r="C807" s="163"/>
      <c r="D807" s="65">
        <v>1350</v>
      </c>
      <c r="E807" s="65">
        <v>1350</v>
      </c>
      <c r="F807" s="65">
        <v>1350</v>
      </c>
      <c r="G807" s="7">
        <v>1350</v>
      </c>
      <c r="H807" s="58"/>
      <c r="I807" s="59"/>
    </row>
    <row r="808" spans="1:9" s="4" customFormat="1" ht="15.75" customHeight="1" x14ac:dyDescent="0.25">
      <c r="A808" s="57">
        <v>216</v>
      </c>
      <c r="B808" s="159" t="s">
        <v>521</v>
      </c>
      <c r="C808" s="163"/>
      <c r="D808" s="65">
        <v>1350</v>
      </c>
      <c r="E808" s="65">
        <v>1350</v>
      </c>
      <c r="F808" s="65">
        <v>1350</v>
      </c>
      <c r="G808" s="7">
        <v>1350</v>
      </c>
      <c r="H808" s="58"/>
      <c r="I808" s="59"/>
    </row>
    <row r="809" spans="1:9" s="4" customFormat="1" ht="31.5" customHeight="1" x14ac:dyDescent="0.25">
      <c r="A809" s="57">
        <v>217</v>
      </c>
      <c r="B809" s="159" t="s">
        <v>522</v>
      </c>
      <c r="C809" s="163"/>
      <c r="D809" s="65">
        <v>1350</v>
      </c>
      <c r="E809" s="65">
        <v>1350</v>
      </c>
      <c r="F809" s="65">
        <v>1350</v>
      </c>
      <c r="G809" s="7">
        <v>1350</v>
      </c>
      <c r="H809" s="58"/>
      <c r="I809" s="59"/>
    </row>
    <row r="810" spans="1:9" s="4" customFormat="1" ht="15.75" customHeight="1" x14ac:dyDescent="0.25">
      <c r="A810" s="57">
        <v>218</v>
      </c>
      <c r="B810" s="159" t="s">
        <v>523</v>
      </c>
      <c r="C810" s="163"/>
      <c r="D810" s="65">
        <v>1350</v>
      </c>
      <c r="E810" s="65">
        <v>1350</v>
      </c>
      <c r="F810" s="65">
        <v>1350</v>
      </c>
      <c r="G810" s="7">
        <v>1350</v>
      </c>
      <c r="H810" s="58"/>
      <c r="I810" s="59"/>
    </row>
    <row r="811" spans="1:9" s="4" customFormat="1" ht="15.75" customHeight="1" x14ac:dyDescent="0.25">
      <c r="A811" s="57">
        <v>219</v>
      </c>
      <c r="B811" s="159" t="s">
        <v>524</v>
      </c>
      <c r="C811" s="163"/>
      <c r="D811" s="65">
        <v>720</v>
      </c>
      <c r="E811" s="65">
        <v>720</v>
      </c>
      <c r="F811" s="65">
        <v>720</v>
      </c>
      <c r="G811" s="7">
        <v>720</v>
      </c>
      <c r="H811" s="58"/>
      <c r="I811" s="59"/>
    </row>
    <row r="812" spans="1:9" s="4" customFormat="1" ht="15.75" customHeight="1" x14ac:dyDescent="0.25">
      <c r="A812" s="57">
        <v>220</v>
      </c>
      <c r="B812" s="159" t="s">
        <v>525</v>
      </c>
      <c r="C812" s="163"/>
      <c r="D812" s="65">
        <v>2965</v>
      </c>
      <c r="E812" s="65">
        <v>2965</v>
      </c>
      <c r="F812" s="65">
        <v>2965</v>
      </c>
      <c r="G812" s="7">
        <v>2965</v>
      </c>
      <c r="H812" s="58"/>
      <c r="I812" s="59"/>
    </row>
    <row r="813" spans="1:9" s="4" customFormat="1" ht="15.75" customHeight="1" x14ac:dyDescent="0.25">
      <c r="A813" s="57">
        <v>221</v>
      </c>
      <c r="B813" s="159" t="s">
        <v>526</v>
      </c>
      <c r="C813" s="163"/>
      <c r="D813" s="65">
        <v>2591</v>
      </c>
      <c r="E813" s="65">
        <v>2591</v>
      </c>
      <c r="F813" s="65">
        <v>2591</v>
      </c>
      <c r="G813" s="7">
        <v>2591</v>
      </c>
      <c r="H813" s="58"/>
      <c r="I813" s="59"/>
    </row>
    <row r="814" spans="1:9" s="4" customFormat="1" ht="15.75" customHeight="1" x14ac:dyDescent="0.25">
      <c r="A814" s="57">
        <v>222</v>
      </c>
      <c r="B814" s="159" t="s">
        <v>527</v>
      </c>
      <c r="C814" s="163"/>
      <c r="D814" s="65">
        <v>1350</v>
      </c>
      <c r="E814" s="65">
        <v>1350</v>
      </c>
      <c r="F814" s="65">
        <v>1350</v>
      </c>
      <c r="G814" s="7">
        <v>1350</v>
      </c>
      <c r="H814" s="58"/>
      <c r="I814" s="59"/>
    </row>
    <row r="815" spans="1:9" s="4" customFormat="1" ht="32.25" customHeight="1" x14ac:dyDescent="0.25">
      <c r="A815" s="57">
        <v>223</v>
      </c>
      <c r="B815" s="159" t="s">
        <v>528</v>
      </c>
      <c r="C815" s="163"/>
      <c r="D815" s="65">
        <v>450</v>
      </c>
      <c r="E815" s="65">
        <v>450</v>
      </c>
      <c r="F815" s="65">
        <v>450</v>
      </c>
      <c r="G815" s="7">
        <v>450</v>
      </c>
      <c r="H815" s="58"/>
      <c r="I815" s="59"/>
    </row>
    <row r="816" spans="1:9" s="4" customFormat="1" ht="15.75" customHeight="1" x14ac:dyDescent="0.25">
      <c r="A816" s="57">
        <v>224</v>
      </c>
      <c r="B816" s="159" t="s">
        <v>529</v>
      </c>
      <c r="C816" s="163"/>
      <c r="D816" s="65">
        <v>720</v>
      </c>
      <c r="E816" s="65">
        <v>720</v>
      </c>
      <c r="F816" s="65">
        <v>720</v>
      </c>
      <c r="G816" s="7">
        <v>720</v>
      </c>
      <c r="H816" s="58"/>
      <c r="I816" s="59"/>
    </row>
    <row r="817" spans="1:9" s="4" customFormat="1" ht="15.75" customHeight="1" x14ac:dyDescent="0.25">
      <c r="A817" s="57">
        <v>225</v>
      </c>
      <c r="B817" s="159" t="s">
        <v>530</v>
      </c>
      <c r="C817" s="163"/>
      <c r="D817" s="65">
        <v>1980</v>
      </c>
      <c r="E817" s="65">
        <v>1980</v>
      </c>
      <c r="F817" s="71">
        <v>2295</v>
      </c>
      <c r="G817" s="71">
        <v>2295</v>
      </c>
      <c r="H817" s="325" t="s">
        <v>1015</v>
      </c>
      <c r="I817" s="326"/>
    </row>
    <row r="818" spans="1:9" s="4" customFormat="1" ht="15.75" customHeight="1" x14ac:dyDescent="0.25">
      <c r="A818" s="57">
        <v>226</v>
      </c>
      <c r="B818" s="159" t="s">
        <v>531</v>
      </c>
      <c r="C818" s="163"/>
      <c r="D818" s="65">
        <v>2590</v>
      </c>
      <c r="E818" s="65">
        <v>2590</v>
      </c>
      <c r="F818" s="71"/>
      <c r="G818" s="71"/>
      <c r="H818" s="327"/>
      <c r="I818" s="328"/>
    </row>
    <row r="819" spans="1:9" s="4" customFormat="1" ht="15.75" customHeight="1" x14ac:dyDescent="0.25">
      <c r="A819" s="57">
        <v>227</v>
      </c>
      <c r="B819" s="159" t="s">
        <v>812</v>
      </c>
      <c r="C819" s="163"/>
      <c r="D819" s="65"/>
      <c r="E819" s="65"/>
      <c r="F819" s="71">
        <v>4295</v>
      </c>
      <c r="G819" s="71">
        <v>4295</v>
      </c>
      <c r="H819" s="327"/>
      <c r="I819" s="328"/>
    </row>
    <row r="820" spans="1:9" s="4" customFormat="1" ht="15.75" customHeight="1" x14ac:dyDescent="0.25">
      <c r="A820" s="57">
        <v>228</v>
      </c>
      <c r="B820" s="159" t="s">
        <v>532</v>
      </c>
      <c r="C820" s="163"/>
      <c r="D820" s="65">
        <v>2430</v>
      </c>
      <c r="E820" s="65">
        <v>2430</v>
      </c>
      <c r="F820" s="71" t="s">
        <v>800</v>
      </c>
      <c r="G820" s="71" t="s">
        <v>800</v>
      </c>
      <c r="H820" s="327"/>
      <c r="I820" s="328"/>
    </row>
    <row r="821" spans="1:9" s="4" customFormat="1" ht="15.75" customHeight="1" x14ac:dyDescent="0.25">
      <c r="A821" s="57">
        <v>229</v>
      </c>
      <c r="B821" s="159" t="s">
        <v>813</v>
      </c>
      <c r="C821" s="163"/>
      <c r="D821" s="65"/>
      <c r="E821" s="65"/>
      <c r="F821" s="71">
        <v>4265</v>
      </c>
      <c r="G821" s="71">
        <v>4265</v>
      </c>
      <c r="H821" s="327"/>
      <c r="I821" s="328"/>
    </row>
    <row r="822" spans="1:9" s="4" customFormat="1" ht="15.75" customHeight="1" x14ac:dyDescent="0.25">
      <c r="A822" s="57">
        <v>230</v>
      </c>
      <c r="B822" s="159" t="s">
        <v>533</v>
      </c>
      <c r="C822" s="163"/>
      <c r="D822" s="65">
        <v>1960</v>
      </c>
      <c r="E822" s="65">
        <v>1960</v>
      </c>
      <c r="F822" s="71"/>
      <c r="G822" s="71"/>
      <c r="H822" s="327"/>
      <c r="I822" s="328"/>
    </row>
    <row r="823" spans="1:9" s="4" customFormat="1" ht="32.25" customHeight="1" x14ac:dyDescent="0.25">
      <c r="A823" s="57">
        <v>231</v>
      </c>
      <c r="B823" s="159" t="s">
        <v>534</v>
      </c>
      <c r="C823" s="163"/>
      <c r="D823" s="65">
        <v>2430</v>
      </c>
      <c r="E823" s="65">
        <v>2430</v>
      </c>
      <c r="F823" s="71"/>
      <c r="G823" s="71"/>
      <c r="H823" s="327"/>
      <c r="I823" s="328"/>
    </row>
    <row r="824" spans="1:9" s="4" customFormat="1" ht="32.25" customHeight="1" x14ac:dyDescent="0.25">
      <c r="A824" s="57">
        <v>232</v>
      </c>
      <c r="B824" s="159" t="s">
        <v>814</v>
      </c>
      <c r="C824" s="163"/>
      <c r="D824" s="65"/>
      <c r="E824" s="65"/>
      <c r="F824" s="71">
        <v>4325</v>
      </c>
      <c r="G824" s="71">
        <v>4325</v>
      </c>
      <c r="H824" s="327"/>
      <c r="I824" s="328"/>
    </row>
    <row r="825" spans="1:9" s="4" customFormat="1" ht="15.75" customHeight="1" x14ac:dyDescent="0.25">
      <c r="A825" s="57">
        <v>233</v>
      </c>
      <c r="B825" s="159" t="s">
        <v>535</v>
      </c>
      <c r="C825" s="163"/>
      <c r="D825" s="65">
        <v>3855</v>
      </c>
      <c r="E825" s="65">
        <v>3855</v>
      </c>
      <c r="F825" s="71"/>
      <c r="G825" s="71"/>
      <c r="H825" s="327"/>
      <c r="I825" s="328"/>
    </row>
    <row r="826" spans="1:9" s="4" customFormat="1" ht="15.75" customHeight="1" x14ac:dyDescent="0.25">
      <c r="A826" s="57">
        <v>234</v>
      </c>
      <c r="B826" s="159" t="s">
        <v>815</v>
      </c>
      <c r="C826" s="163"/>
      <c r="D826" s="65"/>
      <c r="E826" s="65"/>
      <c r="F826" s="71">
        <v>6945</v>
      </c>
      <c r="G826" s="71">
        <v>6945</v>
      </c>
      <c r="H826" s="327"/>
      <c r="I826" s="328"/>
    </row>
    <row r="827" spans="1:9" s="4" customFormat="1" ht="15.75" customHeight="1" x14ac:dyDescent="0.25">
      <c r="A827" s="57">
        <v>235</v>
      </c>
      <c r="B827" s="159" t="s">
        <v>816</v>
      </c>
      <c r="C827" s="163"/>
      <c r="D827" s="65"/>
      <c r="E827" s="65"/>
      <c r="F827" s="71">
        <v>8195</v>
      </c>
      <c r="G827" s="71">
        <v>8195</v>
      </c>
      <c r="H827" s="327"/>
      <c r="I827" s="328"/>
    </row>
    <row r="828" spans="1:9" s="4" customFormat="1" ht="15.75" customHeight="1" x14ac:dyDescent="0.25">
      <c r="A828" s="57">
        <v>236</v>
      </c>
      <c r="B828" s="159" t="s">
        <v>536</v>
      </c>
      <c r="C828" s="163"/>
      <c r="D828" s="65">
        <v>5185</v>
      </c>
      <c r="E828" s="65">
        <v>5185</v>
      </c>
      <c r="F828" s="71" t="s">
        <v>800</v>
      </c>
      <c r="G828" s="71" t="s">
        <v>800</v>
      </c>
      <c r="H828" s="327"/>
      <c r="I828" s="328"/>
    </row>
    <row r="829" spans="1:9" s="4" customFormat="1" ht="15.75" customHeight="1" x14ac:dyDescent="0.25">
      <c r="A829" s="57">
        <v>237</v>
      </c>
      <c r="B829" s="159" t="s">
        <v>537</v>
      </c>
      <c r="C829" s="163"/>
      <c r="D829" s="65">
        <v>5525</v>
      </c>
      <c r="E829" s="65">
        <v>5525</v>
      </c>
      <c r="F829" s="71"/>
      <c r="G829" s="71"/>
      <c r="H829" s="327"/>
      <c r="I829" s="328"/>
    </row>
    <row r="830" spans="1:9" s="4" customFormat="1" ht="15.75" customHeight="1" x14ac:dyDescent="0.25">
      <c r="A830" s="57">
        <v>238</v>
      </c>
      <c r="B830" s="159" t="s">
        <v>817</v>
      </c>
      <c r="C830" s="163"/>
      <c r="D830" s="65"/>
      <c r="E830" s="65"/>
      <c r="F830" s="71">
        <v>9230</v>
      </c>
      <c r="G830" s="71">
        <v>9230</v>
      </c>
      <c r="H830" s="327"/>
      <c r="I830" s="328"/>
    </row>
    <row r="831" spans="1:9" s="4" customFormat="1" ht="15.75" customHeight="1" x14ac:dyDescent="0.25">
      <c r="A831" s="57">
        <v>239</v>
      </c>
      <c r="B831" s="159" t="s">
        <v>538</v>
      </c>
      <c r="C831" s="163"/>
      <c r="D831" s="65">
        <v>620</v>
      </c>
      <c r="E831" s="65">
        <v>620</v>
      </c>
      <c r="F831" s="71">
        <v>725</v>
      </c>
      <c r="G831" s="71">
        <v>725</v>
      </c>
      <c r="H831" s="327"/>
      <c r="I831" s="328"/>
    </row>
    <row r="832" spans="1:9" s="4" customFormat="1" ht="33" customHeight="1" x14ac:dyDescent="0.25">
      <c r="A832" s="57">
        <v>240</v>
      </c>
      <c r="B832" s="159" t="s">
        <v>539</v>
      </c>
      <c r="C832" s="163"/>
      <c r="D832" s="65">
        <v>760</v>
      </c>
      <c r="E832" s="65">
        <v>760</v>
      </c>
      <c r="F832" s="71">
        <v>900</v>
      </c>
      <c r="G832" s="71">
        <v>900</v>
      </c>
      <c r="H832" s="327"/>
      <c r="I832" s="328"/>
    </row>
    <row r="833" spans="1:9" s="4" customFormat="1" ht="31.5" customHeight="1" x14ac:dyDescent="0.25">
      <c r="A833" s="57">
        <v>241</v>
      </c>
      <c r="B833" s="159" t="s">
        <v>540</v>
      </c>
      <c r="C833" s="163"/>
      <c r="D833" s="65">
        <v>4490</v>
      </c>
      <c r="E833" s="65">
        <v>4490</v>
      </c>
      <c r="F833" s="71">
        <v>5515</v>
      </c>
      <c r="G833" s="71">
        <v>5515</v>
      </c>
      <c r="H833" s="329"/>
      <c r="I833" s="330"/>
    </row>
    <row r="834" spans="1:9" s="4" customFormat="1" ht="15.75" customHeight="1" x14ac:dyDescent="0.25">
      <c r="A834" s="57">
        <v>242</v>
      </c>
      <c r="B834" s="159" t="s">
        <v>541</v>
      </c>
      <c r="C834" s="163"/>
      <c r="D834" s="65">
        <v>247</v>
      </c>
      <c r="E834" s="65">
        <v>247</v>
      </c>
      <c r="F834" s="65">
        <v>247</v>
      </c>
      <c r="G834" s="65">
        <v>247</v>
      </c>
      <c r="H834" s="56"/>
      <c r="I834" s="59"/>
    </row>
    <row r="835" spans="1:9" s="4" customFormat="1" ht="15.75" customHeight="1" x14ac:dyDescent="0.25">
      <c r="A835" s="57">
        <v>243</v>
      </c>
      <c r="B835" s="159" t="s">
        <v>542</v>
      </c>
      <c r="C835" s="163"/>
      <c r="D835" s="65">
        <v>75</v>
      </c>
      <c r="E835" s="65">
        <v>75</v>
      </c>
      <c r="F835" s="65">
        <v>75</v>
      </c>
      <c r="G835" s="65">
        <v>75</v>
      </c>
      <c r="H835" s="56"/>
      <c r="I835" s="59"/>
    </row>
    <row r="836" spans="1:9" s="4" customFormat="1" ht="15.75" customHeight="1" x14ac:dyDescent="0.25">
      <c r="A836" s="57">
        <v>244</v>
      </c>
      <c r="B836" s="159" t="s">
        <v>543</v>
      </c>
      <c r="C836" s="163"/>
      <c r="D836" s="65">
        <v>78</v>
      </c>
      <c r="E836" s="65">
        <v>78</v>
      </c>
      <c r="F836" s="65">
        <v>78</v>
      </c>
      <c r="G836" s="65">
        <v>78</v>
      </c>
      <c r="H836" s="56"/>
      <c r="I836" s="59"/>
    </row>
    <row r="837" spans="1:9" s="4" customFormat="1" ht="15.75" customHeight="1" x14ac:dyDescent="0.25">
      <c r="A837" s="57">
        <v>245</v>
      </c>
      <c r="B837" s="159" t="s">
        <v>544</v>
      </c>
      <c r="C837" s="163"/>
      <c r="D837" s="65">
        <v>75</v>
      </c>
      <c r="E837" s="65">
        <v>75</v>
      </c>
      <c r="F837" s="65">
        <v>75</v>
      </c>
      <c r="G837" s="65">
        <v>75</v>
      </c>
      <c r="H837" s="56"/>
      <c r="I837" s="59"/>
    </row>
    <row r="838" spans="1:9" s="4" customFormat="1" ht="15.75" customHeight="1" x14ac:dyDescent="0.25">
      <c r="A838" s="57">
        <v>246</v>
      </c>
      <c r="B838" s="159" t="s">
        <v>545</v>
      </c>
      <c r="C838" s="163"/>
      <c r="D838" s="65">
        <v>228</v>
      </c>
      <c r="E838" s="65">
        <v>228</v>
      </c>
      <c r="F838" s="65">
        <v>228</v>
      </c>
      <c r="G838" s="65">
        <v>228</v>
      </c>
      <c r="H838" s="56"/>
      <c r="I838" s="59"/>
    </row>
    <row r="839" spans="1:9" s="4" customFormat="1" ht="15.75" customHeight="1" x14ac:dyDescent="0.25">
      <c r="A839" s="57">
        <v>247</v>
      </c>
      <c r="B839" s="159" t="s">
        <v>546</v>
      </c>
      <c r="C839" s="163"/>
      <c r="D839" s="65">
        <v>148</v>
      </c>
      <c r="E839" s="65">
        <v>148</v>
      </c>
      <c r="F839" s="65">
        <v>148</v>
      </c>
      <c r="G839" s="65">
        <v>148</v>
      </c>
      <c r="H839" s="56"/>
      <c r="I839" s="59"/>
    </row>
    <row r="840" spans="1:9" s="4" customFormat="1" ht="15.75" customHeight="1" x14ac:dyDescent="0.25">
      <c r="A840" s="57">
        <v>248</v>
      </c>
      <c r="B840" s="159" t="s">
        <v>547</v>
      </c>
      <c r="C840" s="163"/>
      <c r="D840" s="65">
        <v>413</v>
      </c>
      <c r="E840" s="65">
        <v>413</v>
      </c>
      <c r="F840" s="65">
        <v>413</v>
      </c>
      <c r="G840" s="65">
        <v>413</v>
      </c>
      <c r="H840" s="56"/>
      <c r="I840" s="59"/>
    </row>
    <row r="841" spans="1:9" s="4" customFormat="1" ht="15.75" customHeight="1" x14ac:dyDescent="0.25">
      <c r="A841" s="57">
        <v>249</v>
      </c>
      <c r="B841" s="159" t="s">
        <v>548</v>
      </c>
      <c r="C841" s="163"/>
      <c r="D841" s="65">
        <v>262</v>
      </c>
      <c r="E841" s="65">
        <v>262</v>
      </c>
      <c r="F841" s="65">
        <v>262</v>
      </c>
      <c r="G841" s="65">
        <v>262</v>
      </c>
      <c r="H841" s="56"/>
      <c r="I841" s="59"/>
    </row>
    <row r="842" spans="1:9" s="4" customFormat="1" ht="15.75" customHeight="1" x14ac:dyDescent="0.25">
      <c r="A842" s="57">
        <v>250</v>
      </c>
      <c r="B842" s="159" t="s">
        <v>549</v>
      </c>
      <c r="C842" s="163"/>
      <c r="D842" s="65">
        <v>300</v>
      </c>
      <c r="E842" s="65">
        <v>300</v>
      </c>
      <c r="F842" s="65">
        <v>300</v>
      </c>
      <c r="G842" s="65">
        <v>300</v>
      </c>
      <c r="H842" s="56"/>
      <c r="I842" s="59"/>
    </row>
    <row r="843" spans="1:9" s="4" customFormat="1" ht="15.75" customHeight="1" x14ac:dyDescent="0.25">
      <c r="A843" s="57">
        <v>251</v>
      </c>
      <c r="B843" s="159" t="s">
        <v>550</v>
      </c>
      <c r="C843" s="163"/>
      <c r="D843" s="65">
        <v>60</v>
      </c>
      <c r="E843" s="65">
        <v>60</v>
      </c>
      <c r="F843" s="65">
        <v>60</v>
      </c>
      <c r="G843" s="65">
        <v>60</v>
      </c>
      <c r="H843" s="56"/>
      <c r="I843" s="59"/>
    </row>
    <row r="844" spans="1:9" s="4" customFormat="1" ht="15.75" customHeight="1" x14ac:dyDescent="0.25">
      <c r="A844" s="57">
        <v>252</v>
      </c>
      <c r="B844" s="159" t="s">
        <v>551</v>
      </c>
      <c r="C844" s="163"/>
      <c r="D844" s="65">
        <v>80</v>
      </c>
      <c r="E844" s="65">
        <v>80</v>
      </c>
      <c r="F844" s="65">
        <v>80</v>
      </c>
      <c r="G844" s="65">
        <v>80</v>
      </c>
      <c r="H844" s="56"/>
      <c r="I844" s="59"/>
    </row>
    <row r="845" spans="1:9" s="4" customFormat="1" ht="15.75" customHeight="1" x14ac:dyDescent="0.25">
      <c r="A845" s="57">
        <v>253</v>
      </c>
      <c r="B845" s="159" t="s">
        <v>552</v>
      </c>
      <c r="C845" s="163"/>
      <c r="D845" s="65">
        <v>40</v>
      </c>
      <c r="E845" s="65">
        <v>40</v>
      </c>
      <c r="F845" s="65">
        <v>40</v>
      </c>
      <c r="G845" s="65">
        <v>40</v>
      </c>
      <c r="H845" s="56"/>
      <c r="I845" s="59"/>
    </row>
    <row r="846" spans="1:9" s="4" customFormat="1" ht="15.75" customHeight="1" x14ac:dyDescent="0.25">
      <c r="A846" s="57">
        <v>254</v>
      </c>
      <c r="B846" s="159" t="s">
        <v>553</v>
      </c>
      <c r="C846" s="163"/>
      <c r="D846" s="65">
        <v>423</v>
      </c>
      <c r="E846" s="65">
        <v>423</v>
      </c>
      <c r="F846" s="65">
        <v>423</v>
      </c>
      <c r="G846" s="65">
        <v>423</v>
      </c>
      <c r="H846" s="56"/>
      <c r="I846" s="59"/>
    </row>
    <row r="847" spans="1:9" s="4" customFormat="1" ht="33.75" customHeight="1" x14ac:dyDescent="0.25">
      <c r="A847" s="57">
        <v>255</v>
      </c>
      <c r="B847" s="159" t="s">
        <v>554</v>
      </c>
      <c r="C847" s="163"/>
      <c r="D847" s="65">
        <v>319</v>
      </c>
      <c r="E847" s="65">
        <v>319</v>
      </c>
      <c r="F847" s="65">
        <v>319</v>
      </c>
      <c r="G847" s="65">
        <v>319</v>
      </c>
      <c r="H847" s="56"/>
      <c r="I847" s="59"/>
    </row>
    <row r="848" spans="1:9" s="4" customFormat="1" ht="32.25" customHeight="1" x14ac:dyDescent="0.25">
      <c r="A848" s="57">
        <v>256</v>
      </c>
      <c r="B848" s="159" t="s">
        <v>555</v>
      </c>
      <c r="C848" s="163"/>
      <c r="D848" s="65">
        <v>225</v>
      </c>
      <c r="E848" s="65">
        <v>225</v>
      </c>
      <c r="F848" s="65">
        <v>225</v>
      </c>
      <c r="G848" s="65">
        <v>225</v>
      </c>
      <c r="H848" s="56"/>
      <c r="I848" s="59"/>
    </row>
    <row r="849" spans="1:9" s="4" customFormat="1" ht="30.75" customHeight="1" x14ac:dyDescent="0.25">
      <c r="A849" s="57">
        <v>257</v>
      </c>
      <c r="B849" s="159" t="s">
        <v>556</v>
      </c>
      <c r="C849" s="163"/>
      <c r="D849" s="65">
        <v>141</v>
      </c>
      <c r="E849" s="65">
        <v>141</v>
      </c>
      <c r="F849" s="65">
        <v>141</v>
      </c>
      <c r="G849" s="65">
        <v>141</v>
      </c>
      <c r="H849" s="56"/>
      <c r="I849" s="59"/>
    </row>
    <row r="850" spans="1:9" s="4" customFormat="1" ht="15.75" customHeight="1" x14ac:dyDescent="0.25">
      <c r="A850" s="57">
        <v>258</v>
      </c>
      <c r="B850" s="159" t="s">
        <v>557</v>
      </c>
      <c r="C850" s="163"/>
      <c r="D850" s="65">
        <v>123</v>
      </c>
      <c r="E850" s="65">
        <v>123</v>
      </c>
      <c r="F850" s="65">
        <v>123</v>
      </c>
      <c r="G850" s="65">
        <v>123</v>
      </c>
      <c r="H850" s="56"/>
      <c r="I850" s="59"/>
    </row>
    <row r="851" spans="1:9" s="4" customFormat="1" ht="30.75" customHeight="1" x14ac:dyDescent="0.25">
      <c r="A851" s="57">
        <v>259</v>
      </c>
      <c r="B851" s="159" t="s">
        <v>558</v>
      </c>
      <c r="C851" s="163"/>
      <c r="D851" s="65">
        <v>319</v>
      </c>
      <c r="E851" s="65">
        <v>319</v>
      </c>
      <c r="F851" s="65">
        <v>319</v>
      </c>
      <c r="G851" s="65">
        <v>319</v>
      </c>
      <c r="H851" s="56"/>
      <c r="I851" s="59"/>
    </row>
    <row r="852" spans="1:9" s="4" customFormat="1" ht="29.25" customHeight="1" x14ac:dyDescent="0.25">
      <c r="A852" s="57">
        <v>260</v>
      </c>
      <c r="B852" s="159" t="s">
        <v>559</v>
      </c>
      <c r="C852" s="163"/>
      <c r="D852" s="65">
        <v>125</v>
      </c>
      <c r="E852" s="65">
        <v>125</v>
      </c>
      <c r="F852" s="65">
        <v>125</v>
      </c>
      <c r="G852" s="65">
        <v>125</v>
      </c>
      <c r="H852" s="56"/>
      <c r="I852" s="59"/>
    </row>
    <row r="853" spans="1:9" s="4" customFormat="1" ht="46.5" customHeight="1" x14ac:dyDescent="0.25">
      <c r="A853" s="57">
        <v>261</v>
      </c>
      <c r="B853" s="159" t="s">
        <v>560</v>
      </c>
      <c r="C853" s="163"/>
      <c r="D853" s="65">
        <v>125</v>
      </c>
      <c r="E853" s="65">
        <v>125</v>
      </c>
      <c r="F853" s="65">
        <v>125</v>
      </c>
      <c r="G853" s="65">
        <v>125</v>
      </c>
      <c r="H853" s="56"/>
      <c r="I853" s="59"/>
    </row>
    <row r="854" spans="1:9" s="4" customFormat="1" ht="19.5" customHeight="1" x14ac:dyDescent="0.25">
      <c r="A854" s="57">
        <v>262</v>
      </c>
      <c r="B854" s="159" t="s">
        <v>561</v>
      </c>
      <c r="C854" s="163"/>
      <c r="D854" s="65">
        <v>144</v>
      </c>
      <c r="E854" s="65">
        <v>144</v>
      </c>
      <c r="F854" s="65">
        <v>144</v>
      </c>
      <c r="G854" s="65">
        <v>144</v>
      </c>
      <c r="H854" s="56"/>
      <c r="I854" s="59"/>
    </row>
    <row r="855" spans="1:9" s="4" customFormat="1" ht="15.75" customHeight="1" x14ac:dyDescent="0.25">
      <c r="A855" s="57">
        <v>263</v>
      </c>
      <c r="B855" s="159" t="s">
        <v>562</v>
      </c>
      <c r="C855" s="163"/>
      <c r="D855" s="65">
        <v>240</v>
      </c>
      <c r="E855" s="65">
        <v>240</v>
      </c>
      <c r="F855" s="65">
        <v>240</v>
      </c>
      <c r="G855" s="65">
        <v>240</v>
      </c>
      <c r="H855" s="56"/>
      <c r="I855" s="59"/>
    </row>
    <row r="856" spans="1:9" s="4" customFormat="1" ht="15.75" customHeight="1" x14ac:dyDescent="0.25">
      <c r="A856" s="57">
        <v>264</v>
      </c>
      <c r="B856" s="159" t="s">
        <v>563</v>
      </c>
      <c r="C856" s="163"/>
      <c r="D856" s="65">
        <v>130</v>
      </c>
      <c r="E856" s="65">
        <v>130</v>
      </c>
      <c r="F856" s="65">
        <v>130</v>
      </c>
      <c r="G856" s="65">
        <v>130</v>
      </c>
      <c r="H856" s="56"/>
      <c r="I856" s="59"/>
    </row>
    <row r="857" spans="1:9" s="4" customFormat="1" ht="15.75" customHeight="1" x14ac:dyDescent="0.25">
      <c r="A857" s="57">
        <v>265</v>
      </c>
      <c r="B857" s="159" t="s">
        <v>564</v>
      </c>
      <c r="C857" s="163"/>
      <c r="D857" s="65">
        <v>115</v>
      </c>
      <c r="E857" s="65">
        <v>115</v>
      </c>
      <c r="F857" s="65">
        <v>115</v>
      </c>
      <c r="G857" s="65">
        <v>115</v>
      </c>
      <c r="H857" s="56"/>
      <c r="I857" s="59"/>
    </row>
    <row r="858" spans="1:9" s="4" customFormat="1" ht="15.75" customHeight="1" x14ac:dyDescent="0.25">
      <c r="A858" s="57">
        <v>266</v>
      </c>
      <c r="B858" s="159" t="s">
        <v>565</v>
      </c>
      <c r="C858" s="163"/>
      <c r="D858" s="65">
        <v>214</v>
      </c>
      <c r="E858" s="65">
        <v>214</v>
      </c>
      <c r="F858" s="65">
        <v>214</v>
      </c>
      <c r="G858" s="65">
        <v>214</v>
      </c>
      <c r="H858" s="56"/>
      <c r="I858" s="59"/>
    </row>
    <row r="859" spans="1:9" s="4" customFormat="1" ht="15.75" customHeight="1" x14ac:dyDescent="0.25">
      <c r="A859" s="57">
        <v>267</v>
      </c>
      <c r="B859" s="159" t="s">
        <v>566</v>
      </c>
      <c r="C859" s="163"/>
      <c r="D859" s="65">
        <v>165</v>
      </c>
      <c r="E859" s="65">
        <v>165</v>
      </c>
      <c r="F859" s="65">
        <v>165</v>
      </c>
      <c r="G859" s="65">
        <v>165</v>
      </c>
      <c r="H859" s="56"/>
      <c r="I859" s="59"/>
    </row>
    <row r="860" spans="1:9" s="4" customFormat="1" ht="15.75" customHeight="1" x14ac:dyDescent="0.25">
      <c r="A860" s="57">
        <v>268</v>
      </c>
      <c r="B860" s="159" t="s">
        <v>567</v>
      </c>
      <c r="C860" s="163"/>
      <c r="D860" s="65">
        <v>130</v>
      </c>
      <c r="E860" s="65">
        <v>130</v>
      </c>
      <c r="F860" s="65">
        <v>130</v>
      </c>
      <c r="G860" s="65">
        <v>130</v>
      </c>
      <c r="H860" s="56"/>
      <c r="I860" s="59"/>
    </row>
    <row r="861" spans="1:9" s="4" customFormat="1" ht="15.75" customHeight="1" x14ac:dyDescent="0.25">
      <c r="A861" s="57">
        <v>269</v>
      </c>
      <c r="B861" s="159" t="s">
        <v>568</v>
      </c>
      <c r="C861" s="163"/>
      <c r="D861" s="65">
        <v>351</v>
      </c>
      <c r="E861" s="65">
        <v>351</v>
      </c>
      <c r="F861" s="65">
        <v>351</v>
      </c>
      <c r="G861" s="65">
        <v>351</v>
      </c>
      <c r="H861" s="56"/>
      <c r="I861" s="59"/>
    </row>
    <row r="862" spans="1:9" s="4" customFormat="1" ht="15.75" customHeight="1" x14ac:dyDescent="0.25">
      <c r="A862" s="57">
        <v>270</v>
      </c>
      <c r="B862" s="159" t="s">
        <v>569</v>
      </c>
      <c r="C862" s="163"/>
      <c r="D862" s="65">
        <v>483</v>
      </c>
      <c r="E862" s="65">
        <v>483</v>
      </c>
      <c r="F862" s="65">
        <v>483</v>
      </c>
      <c r="G862" s="65">
        <v>483</v>
      </c>
      <c r="H862" s="56"/>
      <c r="I862" s="59"/>
    </row>
    <row r="863" spans="1:9" s="4" customFormat="1" ht="15.75" customHeight="1" x14ac:dyDescent="0.25">
      <c r="A863" s="57">
        <v>271</v>
      </c>
      <c r="B863" s="159" t="s">
        <v>570</v>
      </c>
      <c r="C863" s="163"/>
      <c r="D863" s="65">
        <v>130</v>
      </c>
      <c r="E863" s="65">
        <v>130</v>
      </c>
      <c r="F863" s="65">
        <v>130</v>
      </c>
      <c r="G863" s="65">
        <v>130</v>
      </c>
      <c r="H863" s="56"/>
      <c r="I863" s="59"/>
    </row>
    <row r="864" spans="1:9" s="4" customFormat="1" ht="30.75" customHeight="1" x14ac:dyDescent="0.25">
      <c r="A864" s="57">
        <v>272</v>
      </c>
      <c r="B864" s="159" t="s">
        <v>571</v>
      </c>
      <c r="C864" s="163"/>
      <c r="D864" s="65">
        <v>130</v>
      </c>
      <c r="E864" s="65">
        <v>130</v>
      </c>
      <c r="F864" s="65">
        <v>130</v>
      </c>
      <c r="G864" s="65">
        <v>130</v>
      </c>
      <c r="H864" s="56"/>
      <c r="I864" s="59"/>
    </row>
    <row r="865" spans="1:9" s="4" customFormat="1" ht="15.75" customHeight="1" x14ac:dyDescent="0.25">
      <c r="A865" s="57">
        <v>273</v>
      </c>
      <c r="B865" s="159" t="s">
        <v>572</v>
      </c>
      <c r="C865" s="163"/>
      <c r="D865" s="65">
        <v>130</v>
      </c>
      <c r="E865" s="65">
        <v>130</v>
      </c>
      <c r="F865" s="65">
        <v>130</v>
      </c>
      <c r="G865" s="65">
        <v>130</v>
      </c>
      <c r="H865" s="56"/>
      <c r="I865" s="59"/>
    </row>
    <row r="866" spans="1:9" s="4" customFormat="1" ht="15.75" customHeight="1" x14ac:dyDescent="0.25">
      <c r="A866" s="57">
        <v>274</v>
      </c>
      <c r="B866" s="159" t="s">
        <v>573</v>
      </c>
      <c r="C866" s="163"/>
      <c r="D866" s="65">
        <v>150</v>
      </c>
      <c r="E866" s="65">
        <v>150</v>
      </c>
      <c r="F866" s="65">
        <v>150</v>
      </c>
      <c r="G866" s="65">
        <v>150</v>
      </c>
      <c r="H866" s="56"/>
      <c r="I866" s="59"/>
    </row>
    <row r="867" spans="1:9" s="4" customFormat="1" ht="15.75" customHeight="1" x14ac:dyDescent="0.25">
      <c r="A867" s="57">
        <v>275</v>
      </c>
      <c r="B867" s="159" t="s">
        <v>574</v>
      </c>
      <c r="C867" s="163"/>
      <c r="D867" s="65">
        <v>145</v>
      </c>
      <c r="E867" s="65">
        <v>145</v>
      </c>
      <c r="F867" s="65">
        <v>145</v>
      </c>
      <c r="G867" s="65">
        <v>145</v>
      </c>
      <c r="H867" s="56"/>
      <c r="I867" s="59"/>
    </row>
    <row r="868" spans="1:9" s="4" customFormat="1" ht="15.75" customHeight="1" x14ac:dyDescent="0.25">
      <c r="A868" s="57">
        <v>276</v>
      </c>
      <c r="B868" s="159" t="s">
        <v>575</v>
      </c>
      <c r="C868" s="163"/>
      <c r="D868" s="65">
        <v>130</v>
      </c>
      <c r="E868" s="65">
        <v>130</v>
      </c>
      <c r="F868" s="65">
        <v>130</v>
      </c>
      <c r="G868" s="65">
        <v>130</v>
      </c>
      <c r="H868" s="56"/>
      <c r="I868" s="59"/>
    </row>
    <row r="869" spans="1:9" s="4" customFormat="1" ht="15.75" customHeight="1" x14ac:dyDescent="0.25">
      <c r="A869" s="57">
        <v>277</v>
      </c>
      <c r="B869" s="159" t="s">
        <v>576</v>
      </c>
      <c r="C869" s="163"/>
      <c r="D869" s="65">
        <v>130</v>
      </c>
      <c r="E869" s="65">
        <v>130</v>
      </c>
      <c r="F869" s="65">
        <v>130</v>
      </c>
      <c r="G869" s="65">
        <v>130</v>
      </c>
      <c r="H869" s="56"/>
      <c r="I869" s="59"/>
    </row>
    <row r="870" spans="1:9" s="4" customFormat="1" ht="15.75" customHeight="1" x14ac:dyDescent="0.25">
      <c r="A870" s="57">
        <v>278</v>
      </c>
      <c r="B870" s="159" t="s">
        <v>577</v>
      </c>
      <c r="C870" s="163"/>
      <c r="D870" s="65">
        <v>130</v>
      </c>
      <c r="E870" s="65">
        <v>130</v>
      </c>
      <c r="F870" s="65">
        <v>130</v>
      </c>
      <c r="G870" s="65">
        <v>130</v>
      </c>
      <c r="H870" s="56"/>
      <c r="I870" s="59"/>
    </row>
    <row r="871" spans="1:9" s="4" customFormat="1" ht="15.75" customHeight="1" x14ac:dyDescent="0.25">
      <c r="A871" s="57">
        <v>279</v>
      </c>
      <c r="B871" s="159" t="s">
        <v>578</v>
      </c>
      <c r="C871" s="163"/>
      <c r="D871" s="65">
        <v>130</v>
      </c>
      <c r="E871" s="65">
        <v>130</v>
      </c>
      <c r="F871" s="65">
        <v>130</v>
      </c>
      <c r="G871" s="65">
        <v>130</v>
      </c>
      <c r="H871" s="56"/>
      <c r="I871" s="59"/>
    </row>
    <row r="872" spans="1:9" s="4" customFormat="1" ht="15.75" customHeight="1" x14ac:dyDescent="0.25">
      <c r="A872" s="57">
        <v>280</v>
      </c>
      <c r="B872" s="159" t="s">
        <v>579</v>
      </c>
      <c r="C872" s="163"/>
      <c r="D872" s="65">
        <v>130</v>
      </c>
      <c r="E872" s="65">
        <v>130</v>
      </c>
      <c r="F872" s="65">
        <v>130</v>
      </c>
      <c r="G872" s="65">
        <v>130</v>
      </c>
      <c r="H872" s="56"/>
      <c r="I872" s="59"/>
    </row>
    <row r="873" spans="1:9" s="4" customFormat="1" ht="15.75" customHeight="1" x14ac:dyDescent="0.25">
      <c r="A873" s="57">
        <v>281</v>
      </c>
      <c r="B873" s="159" t="s">
        <v>580</v>
      </c>
      <c r="C873" s="163"/>
      <c r="D873" s="65">
        <v>250</v>
      </c>
      <c r="E873" s="65">
        <v>250</v>
      </c>
      <c r="F873" s="65">
        <v>250</v>
      </c>
      <c r="G873" s="65">
        <v>250</v>
      </c>
      <c r="H873" s="56"/>
      <c r="I873" s="59"/>
    </row>
    <row r="874" spans="1:9" s="4" customFormat="1" ht="15.75" customHeight="1" x14ac:dyDescent="0.25">
      <c r="A874" s="57">
        <v>282</v>
      </c>
      <c r="B874" s="159" t="s">
        <v>581</v>
      </c>
      <c r="C874" s="163"/>
      <c r="D874" s="65">
        <v>232</v>
      </c>
      <c r="E874" s="65">
        <v>232</v>
      </c>
      <c r="F874" s="65">
        <v>232</v>
      </c>
      <c r="G874" s="65">
        <v>232</v>
      </c>
      <c r="H874" s="56"/>
      <c r="I874" s="59"/>
    </row>
    <row r="875" spans="1:9" s="4" customFormat="1" ht="15.75" customHeight="1" x14ac:dyDescent="0.25">
      <c r="A875" s="57">
        <v>283</v>
      </c>
      <c r="B875" s="159" t="s">
        <v>582</v>
      </c>
      <c r="C875" s="163"/>
      <c r="D875" s="65">
        <v>250</v>
      </c>
      <c r="E875" s="65">
        <v>250</v>
      </c>
      <c r="F875" s="65">
        <v>250</v>
      </c>
      <c r="G875" s="65">
        <v>250</v>
      </c>
      <c r="H875" s="56"/>
      <c r="I875" s="59"/>
    </row>
    <row r="876" spans="1:9" s="4" customFormat="1" ht="15.75" customHeight="1" x14ac:dyDescent="0.25">
      <c r="A876" s="57">
        <v>284</v>
      </c>
      <c r="B876" s="159" t="s">
        <v>583</v>
      </c>
      <c r="C876" s="163"/>
      <c r="D876" s="65">
        <v>525</v>
      </c>
      <c r="E876" s="65">
        <v>525</v>
      </c>
      <c r="F876" s="65">
        <v>525</v>
      </c>
      <c r="G876" s="65">
        <v>525</v>
      </c>
      <c r="H876" s="56"/>
      <c r="I876" s="59"/>
    </row>
    <row r="877" spans="1:9" s="4" customFormat="1" ht="15.75" customHeight="1" x14ac:dyDescent="0.25">
      <c r="A877" s="57">
        <v>285</v>
      </c>
      <c r="B877" s="159" t="s">
        <v>584</v>
      </c>
      <c r="C877" s="163"/>
      <c r="D877" s="65">
        <v>1170</v>
      </c>
      <c r="E877" s="65">
        <v>1170</v>
      </c>
      <c r="F877" s="65">
        <v>1170</v>
      </c>
      <c r="G877" s="65">
        <v>1170</v>
      </c>
      <c r="H877" s="56"/>
      <c r="I877" s="59"/>
    </row>
    <row r="878" spans="1:9" s="4" customFormat="1" ht="15.75" customHeight="1" x14ac:dyDescent="0.25">
      <c r="A878" s="57">
        <v>286</v>
      </c>
      <c r="B878" s="159" t="s">
        <v>585</v>
      </c>
      <c r="C878" s="163"/>
      <c r="D878" s="65">
        <v>463</v>
      </c>
      <c r="E878" s="65">
        <v>463</v>
      </c>
      <c r="F878" s="65">
        <v>463</v>
      </c>
      <c r="G878" s="65">
        <v>463</v>
      </c>
      <c r="H878" s="56"/>
      <c r="I878" s="59"/>
    </row>
    <row r="879" spans="1:9" s="4" customFormat="1" ht="15.75" customHeight="1" x14ac:dyDescent="0.25">
      <c r="A879" s="57">
        <v>287</v>
      </c>
      <c r="B879" s="159" t="s">
        <v>586</v>
      </c>
      <c r="C879" s="163"/>
      <c r="D879" s="65">
        <v>662</v>
      </c>
      <c r="E879" s="65">
        <v>662</v>
      </c>
      <c r="F879" s="65">
        <v>662</v>
      </c>
      <c r="G879" s="65">
        <v>662</v>
      </c>
      <c r="H879" s="56"/>
      <c r="I879" s="59"/>
    </row>
    <row r="880" spans="1:9" s="4" customFormat="1" ht="15.75" customHeight="1" x14ac:dyDescent="0.25">
      <c r="A880" s="57">
        <v>288</v>
      </c>
      <c r="B880" s="159" t="s">
        <v>587</v>
      </c>
      <c r="C880" s="163"/>
      <c r="D880" s="65">
        <v>498</v>
      </c>
      <c r="E880" s="65">
        <v>498</v>
      </c>
      <c r="F880" s="65">
        <v>498</v>
      </c>
      <c r="G880" s="65">
        <v>498</v>
      </c>
      <c r="H880" s="56"/>
      <c r="I880" s="59"/>
    </row>
    <row r="881" spans="1:9" s="4" customFormat="1" ht="15.75" customHeight="1" x14ac:dyDescent="0.25">
      <c r="A881" s="57">
        <v>289</v>
      </c>
      <c r="B881" s="159" t="s">
        <v>588</v>
      </c>
      <c r="C881" s="163"/>
      <c r="D881" s="65">
        <v>600</v>
      </c>
      <c r="E881" s="65">
        <v>600</v>
      </c>
      <c r="F881" s="65">
        <v>600</v>
      </c>
      <c r="G881" s="65">
        <v>600</v>
      </c>
      <c r="H881" s="56"/>
      <c r="I881" s="59"/>
    </row>
    <row r="882" spans="1:9" s="4" customFormat="1" ht="15.75" customHeight="1" x14ac:dyDescent="0.25">
      <c r="A882" s="57">
        <v>290</v>
      </c>
      <c r="B882" s="159" t="s">
        <v>589</v>
      </c>
      <c r="C882" s="163"/>
      <c r="D882" s="65">
        <v>584</v>
      </c>
      <c r="E882" s="65">
        <v>584</v>
      </c>
      <c r="F882" s="65">
        <v>584</v>
      </c>
      <c r="G882" s="65">
        <v>584</v>
      </c>
      <c r="H882" s="56"/>
      <c r="I882" s="59"/>
    </row>
    <row r="883" spans="1:9" s="4" customFormat="1" ht="15.75" customHeight="1" x14ac:dyDescent="0.25">
      <c r="A883" s="57">
        <v>291</v>
      </c>
      <c r="B883" s="159" t="s">
        <v>590</v>
      </c>
      <c r="C883" s="163"/>
      <c r="D883" s="65">
        <v>1497</v>
      </c>
      <c r="E883" s="65">
        <v>1497</v>
      </c>
      <c r="F883" s="65">
        <v>1497</v>
      </c>
      <c r="G883" s="65">
        <v>1497</v>
      </c>
      <c r="H883" s="56"/>
      <c r="I883" s="59"/>
    </row>
    <row r="884" spans="1:9" s="4" customFormat="1" ht="15.75" customHeight="1" x14ac:dyDescent="0.25">
      <c r="A884" s="57">
        <v>292</v>
      </c>
      <c r="B884" s="159" t="s">
        <v>591</v>
      </c>
      <c r="C884" s="163"/>
      <c r="D884" s="65">
        <v>621</v>
      </c>
      <c r="E884" s="65">
        <v>621</v>
      </c>
      <c r="F884" s="65">
        <v>621</v>
      </c>
      <c r="G884" s="65">
        <v>621</v>
      </c>
      <c r="H884" s="56"/>
      <c r="I884" s="59"/>
    </row>
    <row r="885" spans="1:9" s="4" customFormat="1" ht="15.75" customHeight="1" x14ac:dyDescent="0.25">
      <c r="A885" s="57">
        <v>293</v>
      </c>
      <c r="B885" s="159" t="s">
        <v>592</v>
      </c>
      <c r="C885" s="163"/>
      <c r="D885" s="65">
        <v>551</v>
      </c>
      <c r="E885" s="65">
        <v>551</v>
      </c>
      <c r="F885" s="65">
        <v>551</v>
      </c>
      <c r="G885" s="65">
        <v>551</v>
      </c>
      <c r="H885" s="56"/>
      <c r="I885" s="59"/>
    </row>
    <row r="886" spans="1:9" s="4" customFormat="1" ht="15.75" customHeight="1" x14ac:dyDescent="0.25">
      <c r="A886" s="57">
        <v>294</v>
      </c>
      <c r="B886" s="159" t="s">
        <v>593</v>
      </c>
      <c r="C886" s="163"/>
      <c r="D886" s="65">
        <v>571</v>
      </c>
      <c r="E886" s="65">
        <v>571</v>
      </c>
      <c r="F886" s="65">
        <v>571</v>
      </c>
      <c r="G886" s="65">
        <v>571</v>
      </c>
      <c r="H886" s="56"/>
      <c r="I886" s="59"/>
    </row>
    <row r="887" spans="1:9" s="4" customFormat="1" ht="21.75" customHeight="1" x14ac:dyDescent="0.25">
      <c r="A887" s="57">
        <v>295</v>
      </c>
      <c r="B887" s="159" t="s">
        <v>594</v>
      </c>
      <c r="C887" s="163"/>
      <c r="D887" s="65">
        <v>536</v>
      </c>
      <c r="E887" s="65">
        <v>536</v>
      </c>
      <c r="F887" s="65">
        <v>536</v>
      </c>
      <c r="G887" s="65">
        <v>536</v>
      </c>
      <c r="H887" s="56"/>
      <c r="I887" s="59"/>
    </row>
    <row r="888" spans="1:9" s="4" customFormat="1" ht="21" customHeight="1" x14ac:dyDescent="0.25">
      <c r="A888" s="57">
        <v>296</v>
      </c>
      <c r="B888" s="159" t="s">
        <v>595</v>
      </c>
      <c r="C888" s="163"/>
      <c r="D888" s="65">
        <v>818</v>
      </c>
      <c r="E888" s="65">
        <v>818</v>
      </c>
      <c r="F888" s="65">
        <v>818</v>
      </c>
      <c r="G888" s="65">
        <v>818</v>
      </c>
      <c r="H888" s="56"/>
      <c r="I888" s="59"/>
    </row>
    <row r="889" spans="1:9" s="4" customFormat="1" ht="15.75" customHeight="1" x14ac:dyDescent="0.25">
      <c r="A889" s="57">
        <v>297</v>
      </c>
      <c r="B889" s="159" t="s">
        <v>596</v>
      </c>
      <c r="C889" s="163"/>
      <c r="D889" s="65">
        <v>603</v>
      </c>
      <c r="E889" s="65">
        <v>603</v>
      </c>
      <c r="F889" s="65">
        <v>603</v>
      </c>
      <c r="G889" s="65">
        <v>603</v>
      </c>
      <c r="H889" s="56"/>
      <c r="I889" s="59"/>
    </row>
    <row r="890" spans="1:9" s="4" customFormat="1" ht="15.75" customHeight="1" x14ac:dyDescent="0.25">
      <c r="A890" s="57">
        <v>298</v>
      </c>
      <c r="B890" s="159" t="s">
        <v>597</v>
      </c>
      <c r="C890" s="163"/>
      <c r="D890" s="65">
        <v>534</v>
      </c>
      <c r="E890" s="65">
        <v>534</v>
      </c>
      <c r="F890" s="65">
        <v>534</v>
      </c>
      <c r="G890" s="65">
        <v>534</v>
      </c>
      <c r="H890" s="56"/>
      <c r="I890" s="59"/>
    </row>
    <row r="891" spans="1:9" s="4" customFormat="1" ht="15.75" customHeight="1" x14ac:dyDescent="0.25">
      <c r="A891" s="57">
        <v>299</v>
      </c>
      <c r="B891" s="159" t="s">
        <v>598</v>
      </c>
      <c r="C891" s="163"/>
      <c r="D891" s="65">
        <v>778</v>
      </c>
      <c r="E891" s="65">
        <v>778</v>
      </c>
      <c r="F891" s="65">
        <v>778</v>
      </c>
      <c r="G891" s="65">
        <v>778</v>
      </c>
      <c r="H891" s="56"/>
      <c r="I891" s="59"/>
    </row>
    <row r="892" spans="1:9" s="4" customFormat="1" ht="15.75" customHeight="1" x14ac:dyDescent="0.25">
      <c r="A892" s="57">
        <v>300</v>
      </c>
      <c r="B892" s="159" t="s">
        <v>599</v>
      </c>
      <c r="C892" s="163"/>
      <c r="D892" s="65">
        <v>1175</v>
      </c>
      <c r="E892" s="65">
        <v>1175</v>
      </c>
      <c r="F892" s="65">
        <v>1175</v>
      </c>
      <c r="G892" s="65">
        <v>1175</v>
      </c>
      <c r="H892" s="56"/>
      <c r="I892" s="59"/>
    </row>
    <row r="893" spans="1:9" s="4" customFormat="1" ht="15.75" customHeight="1" x14ac:dyDescent="0.25">
      <c r="A893" s="57">
        <v>301</v>
      </c>
      <c r="B893" s="159" t="s">
        <v>600</v>
      </c>
      <c r="C893" s="163"/>
      <c r="D893" s="65">
        <v>249</v>
      </c>
      <c r="E893" s="65">
        <v>249</v>
      </c>
      <c r="F893" s="65">
        <v>249</v>
      </c>
      <c r="G893" s="65">
        <v>249</v>
      </c>
      <c r="H893" s="56"/>
      <c r="I893" s="59"/>
    </row>
    <row r="894" spans="1:9" s="4" customFormat="1" ht="15.75" customHeight="1" x14ac:dyDescent="0.25">
      <c r="A894" s="57">
        <v>302</v>
      </c>
      <c r="B894" s="159" t="s">
        <v>601</v>
      </c>
      <c r="C894" s="163"/>
      <c r="D894" s="65">
        <v>262</v>
      </c>
      <c r="E894" s="65">
        <v>262</v>
      </c>
      <c r="F894" s="65">
        <v>262</v>
      </c>
      <c r="G894" s="65">
        <v>262</v>
      </c>
      <c r="H894" s="56"/>
      <c r="I894" s="59"/>
    </row>
    <row r="895" spans="1:9" s="4" customFormat="1" ht="15.75" customHeight="1" x14ac:dyDescent="0.25">
      <c r="A895" s="57">
        <v>303</v>
      </c>
      <c r="B895" s="159" t="s">
        <v>602</v>
      </c>
      <c r="C895" s="163"/>
      <c r="D895" s="65">
        <v>275</v>
      </c>
      <c r="E895" s="65">
        <v>275</v>
      </c>
      <c r="F895" s="65">
        <v>275</v>
      </c>
      <c r="G895" s="65">
        <v>275</v>
      </c>
      <c r="H895" s="56"/>
      <c r="I895" s="59"/>
    </row>
    <row r="896" spans="1:9" s="4" customFormat="1" ht="15.75" customHeight="1" x14ac:dyDescent="0.25">
      <c r="A896" s="57">
        <v>304</v>
      </c>
      <c r="B896" s="159" t="s">
        <v>603</v>
      </c>
      <c r="C896" s="163"/>
      <c r="D896" s="65">
        <v>130</v>
      </c>
      <c r="E896" s="65">
        <v>130</v>
      </c>
      <c r="F896" s="65">
        <v>130</v>
      </c>
      <c r="G896" s="65">
        <v>130</v>
      </c>
      <c r="H896" s="56"/>
      <c r="I896" s="59"/>
    </row>
    <row r="897" spans="1:9" s="4" customFormat="1" ht="15.75" customHeight="1" x14ac:dyDescent="0.25">
      <c r="A897" s="57">
        <v>305</v>
      </c>
      <c r="B897" s="159" t="s">
        <v>604</v>
      </c>
      <c r="C897" s="163"/>
      <c r="D897" s="65">
        <v>130</v>
      </c>
      <c r="E897" s="65">
        <v>130</v>
      </c>
      <c r="F897" s="65">
        <v>130</v>
      </c>
      <c r="G897" s="65">
        <v>130</v>
      </c>
      <c r="H897" s="56"/>
      <c r="I897" s="59"/>
    </row>
    <row r="898" spans="1:9" s="4" customFormat="1" ht="15.75" customHeight="1" x14ac:dyDescent="0.25">
      <c r="A898" s="57">
        <v>306</v>
      </c>
      <c r="B898" s="159" t="s">
        <v>605</v>
      </c>
      <c r="C898" s="163"/>
      <c r="D898" s="65">
        <v>130</v>
      </c>
      <c r="E898" s="65">
        <v>130</v>
      </c>
      <c r="F898" s="65">
        <v>130</v>
      </c>
      <c r="G898" s="65">
        <v>130</v>
      </c>
      <c r="H898" s="56"/>
      <c r="I898" s="59"/>
    </row>
    <row r="899" spans="1:9" s="4" customFormat="1" ht="15.75" customHeight="1" x14ac:dyDescent="0.25">
      <c r="A899" s="57">
        <v>307</v>
      </c>
      <c r="B899" s="159" t="s">
        <v>606</v>
      </c>
      <c r="C899" s="163"/>
      <c r="D899" s="65">
        <v>130</v>
      </c>
      <c r="E899" s="65">
        <v>130</v>
      </c>
      <c r="F899" s="65">
        <v>130</v>
      </c>
      <c r="G899" s="65">
        <v>130</v>
      </c>
      <c r="H899" s="56"/>
      <c r="I899" s="59"/>
    </row>
    <row r="900" spans="1:9" s="4" customFormat="1" ht="15.75" customHeight="1" x14ac:dyDescent="0.25">
      <c r="A900" s="57">
        <v>308</v>
      </c>
      <c r="B900" s="159" t="s">
        <v>607</v>
      </c>
      <c r="C900" s="163"/>
      <c r="D900" s="65">
        <v>150</v>
      </c>
      <c r="E900" s="65">
        <v>150</v>
      </c>
      <c r="F900" s="65">
        <v>150</v>
      </c>
      <c r="G900" s="65">
        <v>150</v>
      </c>
      <c r="H900" s="56"/>
      <c r="I900" s="59"/>
    </row>
    <row r="901" spans="1:9" s="4" customFormat="1" ht="15.75" customHeight="1" x14ac:dyDescent="0.25">
      <c r="A901" s="57">
        <v>309</v>
      </c>
      <c r="B901" s="159" t="s">
        <v>608</v>
      </c>
      <c r="C901" s="163"/>
      <c r="D901" s="65">
        <v>270</v>
      </c>
      <c r="E901" s="65">
        <v>270</v>
      </c>
      <c r="F901" s="65">
        <v>270</v>
      </c>
      <c r="G901" s="65">
        <v>270</v>
      </c>
      <c r="H901" s="56"/>
      <c r="I901" s="59"/>
    </row>
    <row r="902" spans="1:9" s="4" customFormat="1" ht="15.75" customHeight="1" x14ac:dyDescent="0.25">
      <c r="A902" s="57">
        <v>310</v>
      </c>
      <c r="B902" s="159" t="s">
        <v>609</v>
      </c>
      <c r="C902" s="163"/>
      <c r="D902" s="65">
        <v>329</v>
      </c>
      <c r="E902" s="65">
        <v>329</v>
      </c>
      <c r="F902" s="65">
        <v>329</v>
      </c>
      <c r="G902" s="65">
        <v>329</v>
      </c>
      <c r="H902" s="56"/>
      <c r="I902" s="59"/>
    </row>
    <row r="903" spans="1:9" s="4" customFormat="1" ht="15.75" customHeight="1" x14ac:dyDescent="0.25">
      <c r="A903" s="57">
        <v>311</v>
      </c>
      <c r="B903" s="159" t="s">
        <v>610</v>
      </c>
      <c r="C903" s="163"/>
      <c r="D903" s="65">
        <v>170</v>
      </c>
      <c r="E903" s="65">
        <v>170</v>
      </c>
      <c r="F903" s="65">
        <v>170</v>
      </c>
      <c r="G903" s="65">
        <v>170</v>
      </c>
      <c r="H903" s="56"/>
      <c r="I903" s="59"/>
    </row>
    <row r="904" spans="1:9" s="4" customFormat="1" ht="15.75" customHeight="1" x14ac:dyDescent="0.25">
      <c r="A904" s="57">
        <v>312</v>
      </c>
      <c r="B904" s="159" t="s">
        <v>611</v>
      </c>
      <c r="C904" s="163"/>
      <c r="D904" s="65">
        <v>215</v>
      </c>
      <c r="E904" s="65">
        <v>215</v>
      </c>
      <c r="F904" s="65">
        <v>215</v>
      </c>
      <c r="G904" s="65">
        <v>215</v>
      </c>
      <c r="H904" s="56"/>
      <c r="I904" s="59"/>
    </row>
    <row r="905" spans="1:9" s="4" customFormat="1" ht="15.75" customHeight="1" x14ac:dyDescent="0.25">
      <c r="A905" s="57">
        <v>313</v>
      </c>
      <c r="B905" s="159" t="s">
        <v>612</v>
      </c>
      <c r="C905" s="163"/>
      <c r="D905" s="65">
        <v>215</v>
      </c>
      <c r="E905" s="65">
        <v>215</v>
      </c>
      <c r="F905" s="65">
        <v>215</v>
      </c>
      <c r="G905" s="65">
        <v>215</v>
      </c>
      <c r="H905" s="56"/>
      <c r="I905" s="59"/>
    </row>
    <row r="906" spans="1:9" s="4" customFormat="1" ht="15.75" customHeight="1" x14ac:dyDescent="0.25">
      <c r="A906" s="57">
        <v>314</v>
      </c>
      <c r="B906" s="159" t="s">
        <v>613</v>
      </c>
      <c r="C906" s="163"/>
      <c r="D906" s="65">
        <v>215</v>
      </c>
      <c r="E906" s="65">
        <v>215</v>
      </c>
      <c r="F906" s="65">
        <v>215</v>
      </c>
      <c r="G906" s="65">
        <v>215</v>
      </c>
      <c r="H906" s="56"/>
      <c r="I906" s="59"/>
    </row>
    <row r="907" spans="1:9" s="4" customFormat="1" ht="15.75" customHeight="1" x14ac:dyDescent="0.25">
      <c r="A907" s="57">
        <v>315</v>
      </c>
      <c r="B907" s="159" t="s">
        <v>614</v>
      </c>
      <c r="C907" s="163"/>
      <c r="D907" s="65">
        <v>215</v>
      </c>
      <c r="E907" s="65">
        <v>215</v>
      </c>
      <c r="F907" s="65">
        <v>215</v>
      </c>
      <c r="G907" s="65">
        <v>215</v>
      </c>
      <c r="H907" s="56"/>
      <c r="I907" s="59"/>
    </row>
    <row r="908" spans="1:9" s="4" customFormat="1" ht="15.75" customHeight="1" x14ac:dyDescent="0.25">
      <c r="A908" s="57">
        <v>316</v>
      </c>
      <c r="B908" s="159" t="s">
        <v>615</v>
      </c>
      <c r="C908" s="163"/>
      <c r="D908" s="65">
        <v>215</v>
      </c>
      <c r="E908" s="65">
        <v>215</v>
      </c>
      <c r="F908" s="65">
        <v>215</v>
      </c>
      <c r="G908" s="65">
        <v>215</v>
      </c>
      <c r="H908" s="56"/>
      <c r="I908" s="59"/>
    </row>
    <row r="909" spans="1:9" s="4" customFormat="1" ht="15.75" customHeight="1" x14ac:dyDescent="0.25">
      <c r="A909" s="57">
        <v>317</v>
      </c>
      <c r="B909" s="159" t="s">
        <v>616</v>
      </c>
      <c r="C909" s="163"/>
      <c r="D909" s="65">
        <v>810</v>
      </c>
      <c r="E909" s="65">
        <v>810</v>
      </c>
      <c r="F909" s="65">
        <v>810</v>
      </c>
      <c r="G909" s="65">
        <v>810</v>
      </c>
      <c r="H909" s="56"/>
      <c r="I909" s="59"/>
    </row>
    <row r="910" spans="1:9" s="4" customFormat="1" ht="33" customHeight="1" x14ac:dyDescent="0.25">
      <c r="A910" s="57">
        <v>318</v>
      </c>
      <c r="B910" s="159" t="s">
        <v>617</v>
      </c>
      <c r="C910" s="163"/>
      <c r="D910" s="65">
        <v>243</v>
      </c>
      <c r="E910" s="65">
        <v>243</v>
      </c>
      <c r="F910" s="65">
        <v>243</v>
      </c>
      <c r="G910" s="65">
        <v>243</v>
      </c>
      <c r="H910" s="56"/>
      <c r="I910" s="59"/>
    </row>
    <row r="911" spans="1:9" s="4" customFormat="1" ht="15.75" customHeight="1" x14ac:dyDescent="0.25">
      <c r="A911" s="57">
        <v>319</v>
      </c>
      <c r="B911" s="159" t="s">
        <v>618</v>
      </c>
      <c r="C911" s="163"/>
      <c r="D911" s="65">
        <v>349</v>
      </c>
      <c r="E911" s="65">
        <v>349</v>
      </c>
      <c r="F911" s="65">
        <v>349</v>
      </c>
      <c r="G911" s="65">
        <v>349</v>
      </c>
      <c r="H911" s="56"/>
      <c r="I911" s="59"/>
    </row>
    <row r="912" spans="1:9" s="4" customFormat="1" ht="31.5" customHeight="1" x14ac:dyDescent="0.25">
      <c r="A912" s="57">
        <v>320</v>
      </c>
      <c r="B912" s="159" t="s">
        <v>619</v>
      </c>
      <c r="C912" s="163"/>
      <c r="D912" s="65">
        <v>725</v>
      </c>
      <c r="E912" s="65">
        <v>725</v>
      </c>
      <c r="F912" s="65">
        <v>725</v>
      </c>
      <c r="G912" s="65">
        <v>725</v>
      </c>
      <c r="H912" s="56"/>
      <c r="I912" s="59"/>
    </row>
    <row r="913" spans="1:9" s="4" customFormat="1" ht="15.75" customHeight="1" x14ac:dyDescent="0.25">
      <c r="A913" s="57">
        <v>321</v>
      </c>
      <c r="B913" s="159" t="s">
        <v>620</v>
      </c>
      <c r="C913" s="163"/>
      <c r="D913" s="65">
        <v>354</v>
      </c>
      <c r="E913" s="65">
        <v>354</v>
      </c>
      <c r="F913" s="65">
        <v>354</v>
      </c>
      <c r="G913" s="65">
        <v>354</v>
      </c>
      <c r="H913" s="56"/>
      <c r="I913" s="59"/>
    </row>
    <row r="914" spans="1:9" s="4" customFormat="1" ht="15.75" customHeight="1" x14ac:dyDescent="0.25">
      <c r="A914" s="57">
        <v>322</v>
      </c>
      <c r="B914" s="159" t="s">
        <v>621</v>
      </c>
      <c r="C914" s="163"/>
      <c r="D914" s="65">
        <v>531</v>
      </c>
      <c r="E914" s="65">
        <v>531</v>
      </c>
      <c r="F914" s="65">
        <v>531</v>
      </c>
      <c r="G914" s="65">
        <v>531</v>
      </c>
      <c r="H914" s="56"/>
      <c r="I914" s="59"/>
    </row>
    <row r="915" spans="1:9" s="4" customFormat="1" ht="31.5" customHeight="1" x14ac:dyDescent="0.25">
      <c r="A915" s="57">
        <v>323</v>
      </c>
      <c r="B915" s="159" t="s">
        <v>622</v>
      </c>
      <c r="C915" s="163"/>
      <c r="D915" s="65">
        <v>531</v>
      </c>
      <c r="E915" s="65">
        <v>531</v>
      </c>
      <c r="F915" s="65">
        <v>531</v>
      </c>
      <c r="G915" s="65">
        <v>531</v>
      </c>
      <c r="H915" s="56"/>
      <c r="I915" s="59"/>
    </row>
    <row r="916" spans="1:9" s="4" customFormat="1" ht="31.5" customHeight="1" x14ac:dyDescent="0.25">
      <c r="A916" s="57">
        <v>324</v>
      </c>
      <c r="B916" s="159" t="s">
        <v>623</v>
      </c>
      <c r="C916" s="163"/>
      <c r="D916" s="65">
        <v>885</v>
      </c>
      <c r="E916" s="65">
        <v>885</v>
      </c>
      <c r="F916" s="65">
        <v>885</v>
      </c>
      <c r="G916" s="65">
        <v>885</v>
      </c>
      <c r="H916" s="56"/>
      <c r="I916" s="59"/>
    </row>
    <row r="917" spans="1:9" s="4" customFormat="1" ht="15.75" customHeight="1" x14ac:dyDescent="0.25">
      <c r="A917" s="57">
        <v>325</v>
      </c>
      <c r="B917" s="159" t="s">
        <v>624</v>
      </c>
      <c r="C917" s="163"/>
      <c r="D917" s="65">
        <v>1434</v>
      </c>
      <c r="E917" s="65">
        <v>1434</v>
      </c>
      <c r="F917" s="65">
        <v>1434</v>
      </c>
      <c r="G917" s="65">
        <v>1434</v>
      </c>
      <c r="H917" s="56"/>
      <c r="I917" s="59"/>
    </row>
    <row r="918" spans="1:9" s="4" customFormat="1" ht="32.25" customHeight="1" x14ac:dyDescent="0.25">
      <c r="A918" s="57">
        <v>326</v>
      </c>
      <c r="B918" s="159" t="s">
        <v>625</v>
      </c>
      <c r="C918" s="163"/>
      <c r="D918" s="65">
        <v>885</v>
      </c>
      <c r="E918" s="65">
        <v>885</v>
      </c>
      <c r="F918" s="65">
        <v>885</v>
      </c>
      <c r="G918" s="65">
        <v>885</v>
      </c>
      <c r="H918" s="56"/>
      <c r="I918" s="59"/>
    </row>
    <row r="919" spans="1:9" s="4" customFormat="1" ht="15.75" customHeight="1" x14ac:dyDescent="0.25">
      <c r="A919" s="57">
        <v>327</v>
      </c>
      <c r="B919" s="169" t="s">
        <v>626</v>
      </c>
      <c r="C919" s="163"/>
      <c r="D919" s="65">
        <v>298</v>
      </c>
      <c r="E919" s="65">
        <v>298</v>
      </c>
      <c r="F919" s="65">
        <v>298</v>
      </c>
      <c r="G919" s="65">
        <v>298</v>
      </c>
      <c r="H919" s="56"/>
      <c r="I919" s="59"/>
    </row>
    <row r="920" spans="1:9" s="4" customFormat="1" ht="15.75" customHeight="1" x14ac:dyDescent="0.25">
      <c r="A920" s="57">
        <v>328</v>
      </c>
      <c r="B920" s="159" t="s">
        <v>627</v>
      </c>
      <c r="C920" s="163"/>
      <c r="D920" s="65">
        <v>298</v>
      </c>
      <c r="E920" s="65">
        <v>298</v>
      </c>
      <c r="F920" s="65">
        <v>298</v>
      </c>
      <c r="G920" s="65">
        <v>298</v>
      </c>
      <c r="H920" s="56"/>
      <c r="I920" s="59"/>
    </row>
    <row r="921" spans="1:9" s="4" customFormat="1" ht="15.75" customHeight="1" x14ac:dyDescent="0.25">
      <c r="A921" s="57">
        <v>329</v>
      </c>
      <c r="B921" s="159" t="s">
        <v>628</v>
      </c>
      <c r="C921" s="163"/>
      <c r="D921" s="65">
        <v>298</v>
      </c>
      <c r="E921" s="65">
        <v>298</v>
      </c>
      <c r="F921" s="65">
        <v>298</v>
      </c>
      <c r="G921" s="65">
        <v>298</v>
      </c>
      <c r="H921" s="56"/>
      <c r="I921" s="59"/>
    </row>
    <row r="922" spans="1:9" s="4" customFormat="1" ht="15.75" customHeight="1" x14ac:dyDescent="0.25">
      <c r="A922" s="57">
        <v>330</v>
      </c>
      <c r="B922" s="159" t="s">
        <v>629</v>
      </c>
      <c r="C922" s="163"/>
      <c r="D922" s="65">
        <v>383</v>
      </c>
      <c r="E922" s="65">
        <v>383</v>
      </c>
      <c r="F922" s="65">
        <v>383</v>
      </c>
      <c r="G922" s="65">
        <v>383</v>
      </c>
      <c r="H922" s="56"/>
      <c r="I922" s="59"/>
    </row>
    <row r="923" spans="1:9" s="4" customFormat="1" ht="34.5" customHeight="1" x14ac:dyDescent="0.25">
      <c r="A923" s="57">
        <v>331</v>
      </c>
      <c r="B923" s="159" t="s">
        <v>630</v>
      </c>
      <c r="C923" s="163"/>
      <c r="D923" s="65">
        <v>340</v>
      </c>
      <c r="E923" s="65">
        <v>340</v>
      </c>
      <c r="F923" s="65">
        <v>340</v>
      </c>
      <c r="G923" s="65">
        <v>340</v>
      </c>
      <c r="H923" s="56"/>
      <c r="I923" s="59"/>
    </row>
    <row r="924" spans="1:9" s="4" customFormat="1" ht="15.75" customHeight="1" x14ac:dyDescent="0.25">
      <c r="A924" s="57">
        <v>332</v>
      </c>
      <c r="B924" s="159" t="s">
        <v>631</v>
      </c>
      <c r="C924" s="163"/>
      <c r="D924" s="65">
        <v>298</v>
      </c>
      <c r="E924" s="65">
        <v>298</v>
      </c>
      <c r="F924" s="65">
        <v>298</v>
      </c>
      <c r="G924" s="65">
        <v>298</v>
      </c>
      <c r="H924" s="56"/>
      <c r="I924" s="59"/>
    </row>
    <row r="925" spans="1:9" s="4" customFormat="1" ht="32.25" customHeight="1" x14ac:dyDescent="0.25">
      <c r="A925" s="57">
        <v>333</v>
      </c>
      <c r="B925" s="159" t="s">
        <v>632</v>
      </c>
      <c r="C925" s="163"/>
      <c r="D925" s="65">
        <v>234</v>
      </c>
      <c r="E925" s="65">
        <v>234</v>
      </c>
      <c r="F925" s="65">
        <v>234</v>
      </c>
      <c r="G925" s="65">
        <v>234</v>
      </c>
      <c r="H925" s="56"/>
      <c r="I925" s="59"/>
    </row>
    <row r="926" spans="1:9" s="4" customFormat="1" ht="15.75" customHeight="1" x14ac:dyDescent="0.25">
      <c r="A926" s="57">
        <v>334</v>
      </c>
      <c r="B926" s="159" t="s">
        <v>633</v>
      </c>
      <c r="C926" s="163"/>
      <c r="D926" s="65">
        <v>1275</v>
      </c>
      <c r="E926" s="65">
        <v>1275</v>
      </c>
      <c r="F926" s="65">
        <v>1275</v>
      </c>
      <c r="G926" s="65">
        <v>1275</v>
      </c>
      <c r="H926" s="56"/>
      <c r="I926" s="59"/>
    </row>
    <row r="927" spans="1:9" s="4" customFormat="1" ht="15.75" customHeight="1" x14ac:dyDescent="0.25">
      <c r="A927" s="57">
        <v>335</v>
      </c>
      <c r="B927" s="159" t="s">
        <v>634</v>
      </c>
      <c r="C927" s="163"/>
      <c r="D927" s="65">
        <v>298</v>
      </c>
      <c r="E927" s="65">
        <v>298</v>
      </c>
      <c r="F927" s="65">
        <v>298</v>
      </c>
      <c r="G927" s="65">
        <v>298</v>
      </c>
      <c r="H927" s="56"/>
      <c r="I927" s="59"/>
    </row>
    <row r="928" spans="1:9" s="4" customFormat="1" ht="15.75" customHeight="1" x14ac:dyDescent="0.25">
      <c r="A928" s="57">
        <v>336</v>
      </c>
      <c r="B928" s="159" t="s">
        <v>635</v>
      </c>
      <c r="C928" s="163"/>
      <c r="D928" s="65">
        <v>298</v>
      </c>
      <c r="E928" s="65">
        <v>298</v>
      </c>
      <c r="F928" s="65">
        <v>298</v>
      </c>
      <c r="G928" s="65">
        <v>298</v>
      </c>
      <c r="H928" s="56"/>
      <c r="I928" s="59"/>
    </row>
    <row r="929" spans="1:9" s="4" customFormat="1" ht="31.5" customHeight="1" x14ac:dyDescent="0.25">
      <c r="A929" s="57">
        <v>337</v>
      </c>
      <c r="B929" s="159" t="s">
        <v>636</v>
      </c>
      <c r="C929" s="163"/>
      <c r="D929" s="65">
        <v>298</v>
      </c>
      <c r="E929" s="65">
        <v>298</v>
      </c>
      <c r="F929" s="65">
        <v>298</v>
      </c>
      <c r="G929" s="65">
        <v>298</v>
      </c>
      <c r="H929" s="56"/>
      <c r="I929" s="59"/>
    </row>
    <row r="930" spans="1:9" s="4" customFormat="1" ht="15.75" customHeight="1" x14ac:dyDescent="0.25">
      <c r="A930" s="57">
        <v>338</v>
      </c>
      <c r="B930" s="159" t="s">
        <v>637</v>
      </c>
      <c r="C930" s="163"/>
      <c r="D930" s="65">
        <v>306</v>
      </c>
      <c r="E930" s="65">
        <v>306</v>
      </c>
      <c r="F930" s="65">
        <v>306</v>
      </c>
      <c r="G930" s="65">
        <v>306</v>
      </c>
      <c r="H930" s="56"/>
      <c r="I930" s="59"/>
    </row>
    <row r="931" spans="1:9" s="4" customFormat="1" ht="15.75" customHeight="1" x14ac:dyDescent="0.25">
      <c r="A931" s="57">
        <v>339</v>
      </c>
      <c r="B931" s="159" t="s">
        <v>638</v>
      </c>
      <c r="C931" s="163"/>
      <c r="D931" s="65">
        <v>213</v>
      </c>
      <c r="E931" s="65">
        <v>213</v>
      </c>
      <c r="F931" s="65">
        <v>213</v>
      </c>
      <c r="G931" s="65">
        <v>213</v>
      </c>
      <c r="H931" s="56"/>
      <c r="I931" s="59"/>
    </row>
    <row r="932" spans="1:9" s="4" customFormat="1" ht="30" customHeight="1" x14ac:dyDescent="0.25">
      <c r="A932" s="57">
        <v>340</v>
      </c>
      <c r="B932" s="159" t="s">
        <v>639</v>
      </c>
      <c r="C932" s="163"/>
      <c r="D932" s="65">
        <v>234</v>
      </c>
      <c r="E932" s="65">
        <v>234</v>
      </c>
      <c r="F932" s="65">
        <v>234</v>
      </c>
      <c r="G932" s="65">
        <v>234</v>
      </c>
      <c r="H932" s="56"/>
      <c r="I932" s="59"/>
    </row>
    <row r="933" spans="1:9" s="4" customFormat="1" ht="31.5" customHeight="1" x14ac:dyDescent="0.25">
      <c r="A933" s="57">
        <v>341</v>
      </c>
      <c r="B933" s="159" t="s">
        <v>640</v>
      </c>
      <c r="C933" s="163"/>
      <c r="D933" s="65">
        <v>791</v>
      </c>
      <c r="E933" s="65">
        <v>791</v>
      </c>
      <c r="F933" s="65">
        <v>791</v>
      </c>
      <c r="G933" s="65">
        <v>791</v>
      </c>
      <c r="H933" s="56"/>
      <c r="I933" s="59"/>
    </row>
    <row r="934" spans="1:9" s="4" customFormat="1" ht="31.5" customHeight="1" x14ac:dyDescent="0.25">
      <c r="A934" s="57">
        <v>342</v>
      </c>
      <c r="B934" s="159" t="s">
        <v>641</v>
      </c>
      <c r="C934" s="163"/>
      <c r="D934" s="65">
        <v>680</v>
      </c>
      <c r="E934" s="65">
        <v>680</v>
      </c>
      <c r="F934" s="65">
        <v>680</v>
      </c>
      <c r="G934" s="65">
        <v>680</v>
      </c>
      <c r="H934" s="56"/>
      <c r="I934" s="59"/>
    </row>
    <row r="935" spans="1:9" s="4" customFormat="1" ht="33" customHeight="1" x14ac:dyDescent="0.25">
      <c r="A935" s="57">
        <v>343</v>
      </c>
      <c r="B935" s="159" t="s">
        <v>642</v>
      </c>
      <c r="C935" s="163"/>
      <c r="D935" s="65">
        <v>327</v>
      </c>
      <c r="E935" s="65">
        <v>327</v>
      </c>
      <c r="F935" s="65">
        <v>327</v>
      </c>
      <c r="G935" s="65">
        <v>327</v>
      </c>
      <c r="H935" s="56"/>
      <c r="I935" s="59"/>
    </row>
    <row r="936" spans="1:9" s="4" customFormat="1" ht="31.5" customHeight="1" x14ac:dyDescent="0.25">
      <c r="A936" s="57">
        <v>344</v>
      </c>
      <c r="B936" s="159" t="s">
        <v>643</v>
      </c>
      <c r="C936" s="163"/>
      <c r="D936" s="65">
        <v>425</v>
      </c>
      <c r="E936" s="65">
        <v>425</v>
      </c>
      <c r="F936" s="65">
        <v>425</v>
      </c>
      <c r="G936" s="65">
        <v>425</v>
      </c>
      <c r="H936" s="56"/>
      <c r="I936" s="59"/>
    </row>
    <row r="937" spans="1:9" s="4" customFormat="1" ht="15.75" customHeight="1" x14ac:dyDescent="0.25">
      <c r="A937" s="57">
        <v>345</v>
      </c>
      <c r="B937" s="159" t="s">
        <v>644</v>
      </c>
      <c r="C937" s="163"/>
      <c r="D937" s="65">
        <v>349</v>
      </c>
      <c r="E937" s="65">
        <v>349</v>
      </c>
      <c r="F937" s="65">
        <v>349</v>
      </c>
      <c r="G937" s="65">
        <v>349</v>
      </c>
      <c r="H937" s="56"/>
      <c r="I937" s="59"/>
    </row>
    <row r="938" spans="1:9" s="4" customFormat="1" ht="15.75" customHeight="1" x14ac:dyDescent="0.25">
      <c r="A938" s="57">
        <v>346</v>
      </c>
      <c r="B938" s="159" t="s">
        <v>645</v>
      </c>
      <c r="C938" s="163"/>
      <c r="D938" s="65">
        <v>340</v>
      </c>
      <c r="E938" s="65">
        <v>340</v>
      </c>
      <c r="F938" s="65">
        <v>340</v>
      </c>
      <c r="G938" s="65">
        <v>340</v>
      </c>
      <c r="H938" s="56"/>
      <c r="I938" s="59"/>
    </row>
    <row r="939" spans="1:9" s="4" customFormat="1" ht="32.25" customHeight="1" x14ac:dyDescent="0.25">
      <c r="A939" s="57">
        <v>347</v>
      </c>
      <c r="B939" s="159" t="s">
        <v>646</v>
      </c>
      <c r="C939" s="163"/>
      <c r="D939" s="65">
        <v>340</v>
      </c>
      <c r="E939" s="65">
        <v>340</v>
      </c>
      <c r="F939" s="65">
        <v>340</v>
      </c>
      <c r="G939" s="65">
        <v>340</v>
      </c>
      <c r="H939" s="56"/>
      <c r="I939" s="59"/>
    </row>
    <row r="940" spans="1:9" s="4" customFormat="1" ht="15.75" customHeight="1" x14ac:dyDescent="0.25">
      <c r="A940" s="57">
        <v>348</v>
      </c>
      <c r="B940" s="159" t="s">
        <v>647</v>
      </c>
      <c r="C940" s="163"/>
      <c r="D940" s="65">
        <v>425</v>
      </c>
      <c r="E940" s="65">
        <v>425</v>
      </c>
      <c r="F940" s="65">
        <v>425</v>
      </c>
      <c r="G940" s="65">
        <v>425</v>
      </c>
      <c r="H940" s="56"/>
      <c r="I940" s="59"/>
    </row>
    <row r="941" spans="1:9" s="4" customFormat="1" ht="30.75" customHeight="1" x14ac:dyDescent="0.25">
      <c r="A941" s="57">
        <v>349</v>
      </c>
      <c r="B941" s="159" t="s">
        <v>648</v>
      </c>
      <c r="C941" s="163"/>
      <c r="D941" s="65">
        <v>425</v>
      </c>
      <c r="E941" s="65">
        <v>425</v>
      </c>
      <c r="F941" s="65">
        <v>425</v>
      </c>
      <c r="G941" s="65">
        <v>425</v>
      </c>
      <c r="H941" s="56"/>
      <c r="I941" s="59"/>
    </row>
    <row r="942" spans="1:9" s="4" customFormat="1" ht="32.25" customHeight="1" x14ac:dyDescent="0.25">
      <c r="A942" s="57">
        <v>350</v>
      </c>
      <c r="B942" s="159" t="s">
        <v>649</v>
      </c>
      <c r="C942" s="163"/>
      <c r="D942" s="65">
        <v>234</v>
      </c>
      <c r="E942" s="65">
        <v>234</v>
      </c>
      <c r="F942" s="65">
        <v>234</v>
      </c>
      <c r="G942" s="65">
        <v>234</v>
      </c>
      <c r="H942" s="56"/>
      <c r="I942" s="59"/>
    </row>
    <row r="943" spans="1:9" s="4" customFormat="1" ht="30.75" customHeight="1" x14ac:dyDescent="0.25">
      <c r="A943" s="57">
        <v>351</v>
      </c>
      <c r="B943" s="159" t="s">
        <v>650</v>
      </c>
      <c r="C943" s="163"/>
      <c r="D943" s="65">
        <v>234</v>
      </c>
      <c r="E943" s="65">
        <v>234</v>
      </c>
      <c r="F943" s="65">
        <v>234</v>
      </c>
      <c r="G943" s="65">
        <v>234</v>
      </c>
      <c r="H943" s="56"/>
      <c r="I943" s="59"/>
    </row>
    <row r="944" spans="1:9" s="4" customFormat="1" ht="30.75" customHeight="1" x14ac:dyDescent="0.25">
      <c r="A944" s="57">
        <v>352</v>
      </c>
      <c r="B944" s="159" t="s">
        <v>651</v>
      </c>
      <c r="C944" s="163"/>
      <c r="D944" s="65">
        <v>234</v>
      </c>
      <c r="E944" s="65">
        <v>234</v>
      </c>
      <c r="F944" s="65">
        <v>234</v>
      </c>
      <c r="G944" s="65">
        <v>234</v>
      </c>
      <c r="H944" s="56"/>
      <c r="I944" s="59"/>
    </row>
    <row r="945" spans="1:9" s="4" customFormat="1" ht="30.75" customHeight="1" x14ac:dyDescent="0.25">
      <c r="A945" s="57">
        <v>353</v>
      </c>
      <c r="B945" s="159" t="s">
        <v>652</v>
      </c>
      <c r="C945" s="163"/>
      <c r="D945" s="65">
        <v>676</v>
      </c>
      <c r="E945" s="65">
        <v>676</v>
      </c>
      <c r="F945" s="65">
        <v>676</v>
      </c>
      <c r="G945" s="65">
        <v>676</v>
      </c>
      <c r="H945" s="56"/>
      <c r="I945" s="59"/>
    </row>
    <row r="946" spans="1:9" s="4" customFormat="1" ht="30.75" customHeight="1" x14ac:dyDescent="0.25">
      <c r="A946" s="57">
        <v>354</v>
      </c>
      <c r="B946" s="159" t="s">
        <v>653</v>
      </c>
      <c r="C946" s="163"/>
      <c r="D946" s="65">
        <v>676</v>
      </c>
      <c r="E946" s="65">
        <v>676</v>
      </c>
      <c r="F946" s="65">
        <v>676</v>
      </c>
      <c r="G946" s="65">
        <v>676</v>
      </c>
      <c r="H946" s="56"/>
      <c r="I946" s="59"/>
    </row>
    <row r="947" spans="1:9" s="4" customFormat="1" ht="15.75" customHeight="1" x14ac:dyDescent="0.25">
      <c r="A947" s="57">
        <v>355</v>
      </c>
      <c r="B947" s="159" t="s">
        <v>654</v>
      </c>
      <c r="C947" s="163"/>
      <c r="D947" s="65">
        <v>676</v>
      </c>
      <c r="E947" s="65">
        <v>676</v>
      </c>
      <c r="F947" s="65">
        <v>676</v>
      </c>
      <c r="G947" s="65">
        <v>676</v>
      </c>
      <c r="H947" s="56"/>
      <c r="I947" s="59"/>
    </row>
    <row r="948" spans="1:9" s="4" customFormat="1" ht="15.75" customHeight="1" x14ac:dyDescent="0.25">
      <c r="A948" s="57">
        <v>356</v>
      </c>
      <c r="B948" s="159" t="s">
        <v>655</v>
      </c>
      <c r="C948" s="163"/>
      <c r="D948" s="65">
        <v>676</v>
      </c>
      <c r="E948" s="65">
        <v>676</v>
      </c>
      <c r="F948" s="65">
        <v>676</v>
      </c>
      <c r="G948" s="65">
        <v>676</v>
      </c>
      <c r="H948" s="56"/>
      <c r="I948" s="59"/>
    </row>
    <row r="949" spans="1:9" s="4" customFormat="1" ht="15.75" customHeight="1" x14ac:dyDescent="0.25">
      <c r="A949" s="57">
        <v>357</v>
      </c>
      <c r="B949" s="159" t="s">
        <v>656</v>
      </c>
      <c r="C949" s="163"/>
      <c r="D949" s="65">
        <v>234</v>
      </c>
      <c r="E949" s="65">
        <v>234</v>
      </c>
      <c r="F949" s="65">
        <v>234</v>
      </c>
      <c r="G949" s="65">
        <v>234</v>
      </c>
      <c r="H949" s="56"/>
      <c r="I949" s="59"/>
    </row>
    <row r="950" spans="1:9" s="4" customFormat="1" ht="30.75" customHeight="1" x14ac:dyDescent="0.25">
      <c r="A950" s="57">
        <v>358</v>
      </c>
      <c r="B950" s="159" t="s">
        <v>657</v>
      </c>
      <c r="C950" s="163"/>
      <c r="D950" s="65">
        <v>425</v>
      </c>
      <c r="E950" s="65">
        <v>425</v>
      </c>
      <c r="F950" s="65">
        <v>425</v>
      </c>
      <c r="G950" s="65">
        <v>425</v>
      </c>
      <c r="H950" s="56"/>
      <c r="I950" s="59"/>
    </row>
    <row r="951" spans="1:9" s="4" customFormat="1" ht="32.25" customHeight="1" x14ac:dyDescent="0.25">
      <c r="A951" s="57">
        <v>359</v>
      </c>
      <c r="B951" s="159" t="s">
        <v>658</v>
      </c>
      <c r="C951" s="163"/>
      <c r="D951" s="65">
        <v>676</v>
      </c>
      <c r="E951" s="65">
        <v>676</v>
      </c>
      <c r="F951" s="65">
        <v>676</v>
      </c>
      <c r="G951" s="65">
        <v>676</v>
      </c>
      <c r="H951" s="56"/>
      <c r="I951" s="59"/>
    </row>
    <row r="952" spans="1:9" s="4" customFormat="1" ht="30" customHeight="1" x14ac:dyDescent="0.25">
      <c r="A952" s="57">
        <v>360</v>
      </c>
      <c r="B952" s="159" t="s">
        <v>659</v>
      </c>
      <c r="C952" s="163"/>
      <c r="D952" s="65">
        <v>404</v>
      </c>
      <c r="E952" s="65">
        <v>404</v>
      </c>
      <c r="F952" s="65">
        <v>404</v>
      </c>
      <c r="G952" s="65">
        <v>404</v>
      </c>
      <c r="H952" s="56"/>
      <c r="I952" s="59"/>
    </row>
    <row r="953" spans="1:9" s="4" customFormat="1" ht="32.25" customHeight="1" x14ac:dyDescent="0.25">
      <c r="A953" s="57">
        <v>361</v>
      </c>
      <c r="B953" s="159" t="s">
        <v>660</v>
      </c>
      <c r="C953" s="163"/>
      <c r="D953" s="65">
        <v>404</v>
      </c>
      <c r="E953" s="65">
        <v>404</v>
      </c>
      <c r="F953" s="65">
        <v>404</v>
      </c>
      <c r="G953" s="65">
        <v>404</v>
      </c>
      <c r="H953" s="56"/>
      <c r="I953" s="59"/>
    </row>
    <row r="954" spans="1:9" s="4" customFormat="1" ht="15.75" customHeight="1" x14ac:dyDescent="0.25">
      <c r="A954" s="57">
        <v>362</v>
      </c>
      <c r="B954" s="159" t="s">
        <v>661</v>
      </c>
      <c r="C954" s="163"/>
      <c r="D954" s="65">
        <v>404</v>
      </c>
      <c r="E954" s="65">
        <v>404</v>
      </c>
      <c r="F954" s="65">
        <v>404</v>
      </c>
      <c r="G954" s="65">
        <v>404</v>
      </c>
      <c r="H954" s="56"/>
      <c r="I954" s="59"/>
    </row>
    <row r="955" spans="1:9" s="4" customFormat="1" ht="33" customHeight="1" x14ac:dyDescent="0.25">
      <c r="A955" s="57">
        <v>363</v>
      </c>
      <c r="B955" s="159" t="s">
        <v>662</v>
      </c>
      <c r="C955" s="163"/>
      <c r="D955" s="65">
        <v>425</v>
      </c>
      <c r="E955" s="65">
        <v>425</v>
      </c>
      <c r="F955" s="65">
        <v>425</v>
      </c>
      <c r="G955" s="65">
        <v>425</v>
      </c>
      <c r="H955" s="56"/>
      <c r="I955" s="59"/>
    </row>
    <row r="956" spans="1:9" s="4" customFormat="1" ht="32.25" customHeight="1" x14ac:dyDescent="0.25">
      <c r="A956" s="57">
        <v>364</v>
      </c>
      <c r="B956" s="159" t="s">
        <v>663</v>
      </c>
      <c r="C956" s="163"/>
      <c r="D956" s="65">
        <v>425</v>
      </c>
      <c r="E956" s="65">
        <v>425</v>
      </c>
      <c r="F956" s="65">
        <v>425</v>
      </c>
      <c r="G956" s="65">
        <v>425</v>
      </c>
      <c r="H956" s="56"/>
      <c r="I956" s="59"/>
    </row>
    <row r="957" spans="1:9" s="4" customFormat="1" ht="47.25" customHeight="1" x14ac:dyDescent="0.25">
      <c r="A957" s="57">
        <v>365</v>
      </c>
      <c r="B957" s="159" t="s">
        <v>664</v>
      </c>
      <c r="C957" s="163"/>
      <c r="D957" s="65">
        <v>234</v>
      </c>
      <c r="E957" s="65">
        <v>234</v>
      </c>
      <c r="F957" s="65">
        <v>234</v>
      </c>
      <c r="G957" s="65">
        <v>234</v>
      </c>
      <c r="H957" s="56"/>
      <c r="I957" s="59"/>
    </row>
    <row r="958" spans="1:9" s="4" customFormat="1" ht="46.5" customHeight="1" x14ac:dyDescent="0.25">
      <c r="A958" s="57">
        <v>366</v>
      </c>
      <c r="B958" s="159" t="s">
        <v>665</v>
      </c>
      <c r="C958" s="163"/>
      <c r="D958" s="65">
        <v>234</v>
      </c>
      <c r="E958" s="65">
        <v>234</v>
      </c>
      <c r="F958" s="65">
        <v>234</v>
      </c>
      <c r="G958" s="65">
        <v>234</v>
      </c>
      <c r="H958" s="56"/>
      <c r="I958" s="59"/>
    </row>
    <row r="959" spans="1:9" s="4" customFormat="1" ht="31.5" customHeight="1" x14ac:dyDescent="0.25">
      <c r="A959" s="57">
        <v>367</v>
      </c>
      <c r="B959" s="159" t="s">
        <v>666</v>
      </c>
      <c r="C959" s="163"/>
      <c r="D959" s="65">
        <v>234</v>
      </c>
      <c r="E959" s="65">
        <v>234</v>
      </c>
      <c r="F959" s="65">
        <v>234</v>
      </c>
      <c r="G959" s="65">
        <v>234</v>
      </c>
      <c r="H959" s="56"/>
      <c r="I959" s="59"/>
    </row>
    <row r="960" spans="1:9" s="4" customFormat="1" ht="33.75" customHeight="1" x14ac:dyDescent="0.25">
      <c r="A960" s="57">
        <v>368</v>
      </c>
      <c r="B960" s="159" t="s">
        <v>667</v>
      </c>
      <c r="C960" s="163"/>
      <c r="D960" s="65">
        <v>234</v>
      </c>
      <c r="E960" s="65">
        <v>234</v>
      </c>
      <c r="F960" s="65">
        <v>234</v>
      </c>
      <c r="G960" s="65">
        <v>234</v>
      </c>
      <c r="H960" s="56"/>
      <c r="I960" s="59"/>
    </row>
    <row r="961" spans="1:9" s="4" customFormat="1" ht="50.25" customHeight="1" x14ac:dyDescent="0.25">
      <c r="A961" s="57">
        <v>369</v>
      </c>
      <c r="B961" s="159" t="s">
        <v>668</v>
      </c>
      <c r="C961" s="163"/>
      <c r="D961" s="65">
        <v>234</v>
      </c>
      <c r="E961" s="65">
        <v>234</v>
      </c>
      <c r="F961" s="65">
        <v>234</v>
      </c>
      <c r="G961" s="65">
        <v>234</v>
      </c>
      <c r="H961" s="56"/>
      <c r="I961" s="59"/>
    </row>
    <row r="962" spans="1:9" s="4" customFormat="1" ht="15.75" customHeight="1" x14ac:dyDescent="0.25">
      <c r="A962" s="57">
        <v>370</v>
      </c>
      <c r="B962" s="159" t="s">
        <v>669</v>
      </c>
      <c r="C962" s="163"/>
      <c r="D962" s="65">
        <v>234</v>
      </c>
      <c r="E962" s="65">
        <v>234</v>
      </c>
      <c r="F962" s="65">
        <v>234</v>
      </c>
      <c r="G962" s="65">
        <v>234</v>
      </c>
      <c r="H962" s="56"/>
      <c r="I962" s="59"/>
    </row>
    <row r="963" spans="1:9" s="4" customFormat="1" ht="15.75" customHeight="1" x14ac:dyDescent="0.25">
      <c r="A963" s="57">
        <v>371</v>
      </c>
      <c r="B963" s="159" t="s">
        <v>664</v>
      </c>
      <c r="C963" s="163"/>
      <c r="D963" s="65">
        <v>234</v>
      </c>
      <c r="E963" s="65">
        <v>234</v>
      </c>
      <c r="F963" s="65">
        <v>234</v>
      </c>
      <c r="G963" s="65">
        <v>234</v>
      </c>
      <c r="H963" s="56"/>
      <c r="I963" s="59"/>
    </row>
    <row r="964" spans="1:9" s="4" customFormat="1" ht="15.75" customHeight="1" x14ac:dyDescent="0.25">
      <c r="A964" s="57">
        <v>372</v>
      </c>
      <c r="B964" s="159" t="s">
        <v>670</v>
      </c>
      <c r="C964" s="163"/>
      <c r="D964" s="65">
        <v>170</v>
      </c>
      <c r="E964" s="65">
        <v>170</v>
      </c>
      <c r="F964" s="65">
        <v>170</v>
      </c>
      <c r="G964" s="65">
        <v>170</v>
      </c>
      <c r="H964" s="56"/>
      <c r="I964" s="59"/>
    </row>
    <row r="965" spans="1:9" s="4" customFormat="1" ht="15.75" customHeight="1" x14ac:dyDescent="0.25">
      <c r="A965" s="57">
        <v>373</v>
      </c>
      <c r="B965" s="159" t="s">
        <v>671</v>
      </c>
      <c r="C965" s="163"/>
      <c r="D965" s="65">
        <v>281</v>
      </c>
      <c r="E965" s="65">
        <v>281</v>
      </c>
      <c r="F965" s="65">
        <v>281</v>
      </c>
      <c r="G965" s="65">
        <v>281</v>
      </c>
      <c r="H965" s="56"/>
      <c r="I965" s="59"/>
    </row>
    <row r="966" spans="1:9" s="4" customFormat="1" ht="15.75" customHeight="1" x14ac:dyDescent="0.25">
      <c r="A966" s="57">
        <v>374</v>
      </c>
      <c r="B966" s="159" t="s">
        <v>672</v>
      </c>
      <c r="C966" s="163"/>
      <c r="D966" s="65">
        <v>281</v>
      </c>
      <c r="E966" s="65">
        <v>281</v>
      </c>
      <c r="F966" s="65">
        <v>281</v>
      </c>
      <c r="G966" s="65">
        <v>281</v>
      </c>
      <c r="H966" s="56"/>
      <c r="I966" s="59"/>
    </row>
    <row r="967" spans="1:9" s="4" customFormat="1" ht="15.75" customHeight="1" x14ac:dyDescent="0.25">
      <c r="A967" s="57">
        <v>375</v>
      </c>
      <c r="B967" s="159" t="s">
        <v>673</v>
      </c>
      <c r="C967" s="163"/>
      <c r="D967" s="65">
        <v>281</v>
      </c>
      <c r="E967" s="65">
        <v>281</v>
      </c>
      <c r="F967" s="65">
        <v>281</v>
      </c>
      <c r="G967" s="65">
        <v>281</v>
      </c>
      <c r="H967" s="56"/>
      <c r="I967" s="59"/>
    </row>
    <row r="968" spans="1:9" s="4" customFormat="1" ht="15.75" customHeight="1" x14ac:dyDescent="0.25">
      <c r="A968" s="57">
        <v>376</v>
      </c>
      <c r="B968" s="159" t="s">
        <v>674</v>
      </c>
      <c r="C968" s="163"/>
      <c r="D968" s="65">
        <v>281</v>
      </c>
      <c r="E968" s="65">
        <v>281</v>
      </c>
      <c r="F968" s="65">
        <v>281</v>
      </c>
      <c r="G968" s="65">
        <v>281</v>
      </c>
      <c r="H968" s="56"/>
      <c r="I968" s="59"/>
    </row>
    <row r="969" spans="1:9" s="4" customFormat="1" ht="31.5" customHeight="1" x14ac:dyDescent="0.25">
      <c r="A969" s="57">
        <v>377</v>
      </c>
      <c r="B969" s="159" t="s">
        <v>675</v>
      </c>
      <c r="C969" s="163"/>
      <c r="D969" s="65">
        <v>281</v>
      </c>
      <c r="E969" s="65">
        <v>281</v>
      </c>
      <c r="F969" s="65">
        <v>281</v>
      </c>
      <c r="G969" s="65">
        <v>281</v>
      </c>
      <c r="H969" s="56"/>
      <c r="I969" s="59"/>
    </row>
    <row r="970" spans="1:9" s="4" customFormat="1" ht="15.75" customHeight="1" x14ac:dyDescent="0.25">
      <c r="A970" s="57">
        <v>378</v>
      </c>
      <c r="B970" s="159" t="s">
        <v>676</v>
      </c>
      <c r="C970" s="163"/>
      <c r="D970" s="65">
        <v>493</v>
      </c>
      <c r="E970" s="65">
        <v>493</v>
      </c>
      <c r="F970" s="65">
        <v>493</v>
      </c>
      <c r="G970" s="65">
        <v>493</v>
      </c>
      <c r="H970" s="56"/>
      <c r="I970" s="59"/>
    </row>
    <row r="971" spans="1:9" s="4" customFormat="1" ht="15.75" customHeight="1" x14ac:dyDescent="0.25">
      <c r="A971" s="57">
        <v>379</v>
      </c>
      <c r="B971" s="159" t="s">
        <v>677</v>
      </c>
      <c r="C971" s="163"/>
      <c r="D971" s="65">
        <v>238</v>
      </c>
      <c r="E971" s="65">
        <v>238</v>
      </c>
      <c r="F971" s="65">
        <v>238</v>
      </c>
      <c r="G971" s="65">
        <v>238</v>
      </c>
      <c r="H971" s="56"/>
      <c r="I971" s="59"/>
    </row>
    <row r="972" spans="1:9" s="4" customFormat="1" ht="15.75" customHeight="1" x14ac:dyDescent="0.25">
      <c r="A972" s="57">
        <v>380</v>
      </c>
      <c r="B972" s="159" t="s">
        <v>678</v>
      </c>
      <c r="C972" s="163"/>
      <c r="D972" s="65">
        <v>238</v>
      </c>
      <c r="E972" s="65">
        <v>238</v>
      </c>
      <c r="F972" s="65">
        <v>238</v>
      </c>
      <c r="G972" s="65">
        <v>238</v>
      </c>
      <c r="H972" s="56"/>
      <c r="I972" s="59"/>
    </row>
    <row r="973" spans="1:9" s="4" customFormat="1" ht="15.75" customHeight="1" x14ac:dyDescent="0.25">
      <c r="A973" s="57">
        <v>381</v>
      </c>
      <c r="B973" s="159" t="s">
        <v>679</v>
      </c>
      <c r="C973" s="163"/>
      <c r="D973" s="65">
        <v>425</v>
      </c>
      <c r="E973" s="65">
        <v>425</v>
      </c>
      <c r="F973" s="65">
        <v>425</v>
      </c>
      <c r="G973" s="65">
        <v>425</v>
      </c>
      <c r="H973" s="56"/>
      <c r="I973" s="59"/>
    </row>
    <row r="974" spans="1:9" s="4" customFormat="1" ht="15.75" customHeight="1" x14ac:dyDescent="0.25">
      <c r="A974" s="57">
        <v>382</v>
      </c>
      <c r="B974" s="159" t="s">
        <v>680</v>
      </c>
      <c r="C974" s="163"/>
      <c r="D974" s="65">
        <v>170</v>
      </c>
      <c r="E974" s="65">
        <v>170</v>
      </c>
      <c r="F974" s="65">
        <v>170</v>
      </c>
      <c r="G974" s="65">
        <v>170</v>
      </c>
      <c r="H974" s="56"/>
      <c r="I974" s="59"/>
    </row>
    <row r="975" spans="1:9" s="4" customFormat="1" ht="15.75" customHeight="1" x14ac:dyDescent="0.25">
      <c r="A975" s="57">
        <v>383</v>
      </c>
      <c r="B975" s="159" t="s">
        <v>681</v>
      </c>
      <c r="C975" s="163"/>
      <c r="D975" s="65">
        <v>95</v>
      </c>
      <c r="E975" s="65">
        <v>95</v>
      </c>
      <c r="F975" s="65">
        <v>95</v>
      </c>
      <c r="G975" s="65">
        <v>95</v>
      </c>
      <c r="H975" s="56"/>
      <c r="I975" s="59"/>
    </row>
    <row r="976" spans="1:9" s="4" customFormat="1" ht="15.75" customHeight="1" x14ac:dyDescent="0.25">
      <c r="A976" s="57">
        <v>384</v>
      </c>
      <c r="B976" s="159" t="s">
        <v>682</v>
      </c>
      <c r="C976" s="163"/>
      <c r="D976" s="65">
        <v>143</v>
      </c>
      <c r="E976" s="65">
        <v>143</v>
      </c>
      <c r="F976" s="65">
        <v>143</v>
      </c>
      <c r="G976" s="65">
        <v>143</v>
      </c>
      <c r="H976" s="56"/>
      <c r="I976" s="59"/>
    </row>
    <row r="977" spans="1:9" s="4" customFormat="1" ht="15.75" customHeight="1" x14ac:dyDescent="0.25">
      <c r="A977" s="57">
        <v>385</v>
      </c>
      <c r="B977" s="159" t="s">
        <v>683</v>
      </c>
      <c r="C977" s="163"/>
      <c r="D977" s="65">
        <v>143</v>
      </c>
      <c r="E977" s="65">
        <v>143</v>
      </c>
      <c r="F977" s="65">
        <v>143</v>
      </c>
      <c r="G977" s="65">
        <v>143</v>
      </c>
      <c r="H977" s="56"/>
      <c r="I977" s="59"/>
    </row>
    <row r="978" spans="1:9" s="4" customFormat="1" ht="15.75" customHeight="1" x14ac:dyDescent="0.25">
      <c r="A978" s="57">
        <v>386</v>
      </c>
      <c r="B978" s="159" t="s">
        <v>684</v>
      </c>
      <c r="C978" s="163"/>
      <c r="D978" s="65">
        <v>190</v>
      </c>
      <c r="E978" s="65">
        <v>190</v>
      </c>
      <c r="F978" s="65">
        <v>190</v>
      </c>
      <c r="G978" s="65">
        <v>190</v>
      </c>
      <c r="H978" s="56"/>
      <c r="I978" s="59"/>
    </row>
    <row r="979" spans="1:9" s="4" customFormat="1" ht="32.25" customHeight="1" x14ac:dyDescent="0.25">
      <c r="A979" s="57">
        <v>387</v>
      </c>
      <c r="B979" s="159" t="s">
        <v>685</v>
      </c>
      <c r="C979" s="163"/>
      <c r="D979" s="65">
        <v>190</v>
      </c>
      <c r="E979" s="65">
        <v>190</v>
      </c>
      <c r="F979" s="65">
        <v>190</v>
      </c>
      <c r="G979" s="65">
        <v>190</v>
      </c>
      <c r="H979" s="56"/>
      <c r="I979" s="59"/>
    </row>
    <row r="980" spans="1:9" s="4" customFormat="1" ht="15.75" customHeight="1" x14ac:dyDescent="0.25">
      <c r="A980" s="57">
        <v>388</v>
      </c>
      <c r="B980" s="159" t="s">
        <v>686</v>
      </c>
      <c r="C980" s="163"/>
      <c r="D980" s="65">
        <v>190</v>
      </c>
      <c r="E980" s="65">
        <v>190</v>
      </c>
      <c r="F980" s="65">
        <v>190</v>
      </c>
      <c r="G980" s="65">
        <v>190</v>
      </c>
      <c r="H980" s="56"/>
      <c r="I980" s="59"/>
    </row>
    <row r="981" spans="1:9" s="4" customFormat="1" ht="35.25" customHeight="1" x14ac:dyDescent="0.25">
      <c r="A981" s="57">
        <v>389</v>
      </c>
      <c r="B981" s="159" t="s">
        <v>687</v>
      </c>
      <c r="C981" s="163"/>
      <c r="D981" s="65">
        <v>190</v>
      </c>
      <c r="E981" s="65">
        <v>190</v>
      </c>
      <c r="F981" s="65">
        <v>190</v>
      </c>
      <c r="G981" s="65">
        <v>190</v>
      </c>
      <c r="H981" s="56"/>
      <c r="I981" s="59"/>
    </row>
    <row r="982" spans="1:9" s="4" customFormat="1" ht="15.75" customHeight="1" x14ac:dyDescent="0.25">
      <c r="A982" s="57">
        <v>390</v>
      </c>
      <c r="B982" s="159" t="s">
        <v>688</v>
      </c>
      <c r="C982" s="163"/>
      <c r="D982" s="65">
        <v>190</v>
      </c>
      <c r="E982" s="65">
        <v>190</v>
      </c>
      <c r="F982" s="65">
        <v>190</v>
      </c>
      <c r="G982" s="65">
        <v>190</v>
      </c>
      <c r="H982" s="56"/>
      <c r="I982" s="59"/>
    </row>
    <row r="983" spans="1:9" s="4" customFormat="1" ht="15.75" customHeight="1" x14ac:dyDescent="0.25">
      <c r="A983" s="57">
        <v>391</v>
      </c>
      <c r="B983" s="159" t="s">
        <v>689</v>
      </c>
      <c r="C983" s="163"/>
      <c r="D983" s="65">
        <v>190</v>
      </c>
      <c r="E983" s="65">
        <v>190</v>
      </c>
      <c r="F983" s="65">
        <v>190</v>
      </c>
      <c r="G983" s="65">
        <v>190</v>
      </c>
      <c r="H983" s="56"/>
      <c r="I983" s="59"/>
    </row>
    <row r="984" spans="1:9" s="4" customFormat="1" ht="15.75" customHeight="1" x14ac:dyDescent="0.25">
      <c r="A984" s="57">
        <v>392</v>
      </c>
      <c r="B984" s="159" t="s">
        <v>690</v>
      </c>
      <c r="C984" s="163"/>
      <c r="D984" s="65">
        <v>190</v>
      </c>
      <c r="E984" s="65">
        <v>190</v>
      </c>
      <c r="F984" s="65">
        <v>190</v>
      </c>
      <c r="G984" s="65">
        <v>190</v>
      </c>
      <c r="H984" s="56"/>
      <c r="I984" s="59"/>
    </row>
    <row r="985" spans="1:9" s="4" customFormat="1" ht="15.75" customHeight="1" x14ac:dyDescent="0.25">
      <c r="A985" s="57">
        <v>393</v>
      </c>
      <c r="B985" s="159" t="s">
        <v>691</v>
      </c>
      <c r="C985" s="163"/>
      <c r="D985" s="65">
        <v>95</v>
      </c>
      <c r="E985" s="65">
        <v>95</v>
      </c>
      <c r="F985" s="65">
        <v>95</v>
      </c>
      <c r="G985" s="65">
        <v>95</v>
      </c>
      <c r="H985" s="56"/>
      <c r="I985" s="59"/>
    </row>
    <row r="986" spans="1:9" s="4" customFormat="1" ht="15.75" customHeight="1" x14ac:dyDescent="0.25">
      <c r="A986" s="57">
        <v>394</v>
      </c>
      <c r="B986" s="159" t="s">
        <v>692</v>
      </c>
      <c r="C986" s="163"/>
      <c r="D986" s="65">
        <v>95</v>
      </c>
      <c r="E986" s="65">
        <v>95</v>
      </c>
      <c r="F986" s="65">
        <v>95</v>
      </c>
      <c r="G986" s="65">
        <v>95</v>
      </c>
      <c r="H986" s="56"/>
      <c r="I986" s="59"/>
    </row>
    <row r="987" spans="1:9" s="4" customFormat="1" ht="15.75" customHeight="1" x14ac:dyDescent="0.25">
      <c r="A987" s="57">
        <v>395</v>
      </c>
      <c r="B987" s="159" t="s">
        <v>693</v>
      </c>
      <c r="C987" s="163"/>
      <c r="D987" s="65">
        <v>95</v>
      </c>
      <c r="E987" s="65">
        <v>95</v>
      </c>
      <c r="F987" s="65">
        <v>95</v>
      </c>
      <c r="G987" s="65">
        <v>95</v>
      </c>
      <c r="H987" s="56"/>
      <c r="I987" s="59"/>
    </row>
    <row r="988" spans="1:9" s="4" customFormat="1" ht="15.75" customHeight="1" x14ac:dyDescent="0.25">
      <c r="A988" s="57">
        <v>396</v>
      </c>
      <c r="B988" s="159" t="s">
        <v>694</v>
      </c>
      <c r="C988" s="163"/>
      <c r="D988" s="65">
        <v>95</v>
      </c>
      <c r="E988" s="65">
        <v>95</v>
      </c>
      <c r="F988" s="65">
        <v>95</v>
      </c>
      <c r="G988" s="65">
        <v>95</v>
      </c>
      <c r="H988" s="56"/>
      <c r="I988" s="59"/>
    </row>
    <row r="989" spans="1:9" s="4" customFormat="1" ht="15.75" customHeight="1" x14ac:dyDescent="0.25">
      <c r="A989" s="57">
        <v>397</v>
      </c>
      <c r="B989" s="159" t="s">
        <v>695</v>
      </c>
      <c r="C989" s="163"/>
      <c r="D989" s="65">
        <v>95</v>
      </c>
      <c r="E989" s="65">
        <v>95</v>
      </c>
      <c r="F989" s="65">
        <v>95</v>
      </c>
      <c r="G989" s="65">
        <v>95</v>
      </c>
      <c r="H989" s="56"/>
      <c r="I989" s="59"/>
    </row>
    <row r="990" spans="1:9" s="4" customFormat="1" ht="15.75" customHeight="1" x14ac:dyDescent="0.25">
      <c r="A990" s="57">
        <v>398</v>
      </c>
      <c r="B990" s="159" t="s">
        <v>696</v>
      </c>
      <c r="C990" s="163"/>
      <c r="D990" s="65">
        <v>95</v>
      </c>
      <c r="E990" s="65">
        <v>95</v>
      </c>
      <c r="F990" s="65">
        <v>95</v>
      </c>
      <c r="G990" s="65">
        <v>95</v>
      </c>
      <c r="H990" s="56"/>
      <c r="I990" s="59"/>
    </row>
    <row r="991" spans="1:9" s="4" customFormat="1" ht="15.75" customHeight="1" x14ac:dyDescent="0.25">
      <c r="A991" s="57">
        <v>399</v>
      </c>
      <c r="B991" s="159" t="s">
        <v>697</v>
      </c>
      <c r="C991" s="163"/>
      <c r="D991" s="65">
        <v>190</v>
      </c>
      <c r="E991" s="65">
        <v>190</v>
      </c>
      <c r="F991" s="65">
        <v>190</v>
      </c>
      <c r="G991" s="65">
        <v>190</v>
      </c>
      <c r="H991" s="56"/>
      <c r="I991" s="59"/>
    </row>
    <row r="992" spans="1:9" s="4" customFormat="1" ht="15.75" customHeight="1" x14ac:dyDescent="0.25">
      <c r="A992" s="57">
        <v>400</v>
      </c>
      <c r="B992" s="159" t="s">
        <v>698</v>
      </c>
      <c r="C992" s="163"/>
      <c r="D992" s="65">
        <v>95</v>
      </c>
      <c r="E992" s="65">
        <v>95</v>
      </c>
      <c r="F992" s="65">
        <v>95</v>
      </c>
      <c r="G992" s="65">
        <v>95</v>
      </c>
      <c r="H992" s="56"/>
      <c r="I992" s="59"/>
    </row>
    <row r="993" spans="1:9" s="4" customFormat="1" ht="15.75" customHeight="1" x14ac:dyDescent="0.25">
      <c r="A993" s="57">
        <v>401</v>
      </c>
      <c r="B993" s="159" t="s">
        <v>699</v>
      </c>
      <c r="C993" s="163"/>
      <c r="D993" s="65">
        <v>285</v>
      </c>
      <c r="E993" s="65">
        <v>285</v>
      </c>
      <c r="F993" s="65">
        <v>285</v>
      </c>
      <c r="G993" s="65">
        <v>285</v>
      </c>
      <c r="H993" s="56"/>
      <c r="I993" s="59"/>
    </row>
    <row r="994" spans="1:9" s="4" customFormat="1" ht="15.75" customHeight="1" x14ac:dyDescent="0.25">
      <c r="A994" s="57">
        <v>402</v>
      </c>
      <c r="B994" s="159" t="s">
        <v>700</v>
      </c>
      <c r="C994" s="163"/>
      <c r="D994" s="65">
        <v>285</v>
      </c>
      <c r="E994" s="65">
        <v>285</v>
      </c>
      <c r="F994" s="65">
        <v>285</v>
      </c>
      <c r="G994" s="65">
        <v>285</v>
      </c>
      <c r="H994" s="56"/>
      <c r="I994" s="59"/>
    </row>
    <row r="995" spans="1:9" s="4" customFormat="1" ht="15.75" customHeight="1" x14ac:dyDescent="0.25">
      <c r="A995" s="57">
        <v>403</v>
      </c>
      <c r="B995" s="159" t="s">
        <v>701</v>
      </c>
      <c r="C995" s="163"/>
      <c r="D995" s="65">
        <v>190</v>
      </c>
      <c r="E995" s="65">
        <v>190</v>
      </c>
      <c r="F995" s="65">
        <v>190</v>
      </c>
      <c r="G995" s="65">
        <v>190</v>
      </c>
      <c r="H995" s="56"/>
      <c r="I995" s="59"/>
    </row>
    <row r="996" spans="1:9" s="4" customFormat="1" ht="15.75" customHeight="1" x14ac:dyDescent="0.25">
      <c r="A996" s="57">
        <v>404</v>
      </c>
      <c r="B996" s="159" t="s">
        <v>702</v>
      </c>
      <c r="C996" s="163"/>
      <c r="D996" s="65">
        <v>190</v>
      </c>
      <c r="E996" s="65">
        <v>190</v>
      </c>
      <c r="F996" s="65">
        <v>190</v>
      </c>
      <c r="G996" s="65">
        <v>190</v>
      </c>
      <c r="H996" s="56"/>
      <c r="I996" s="59"/>
    </row>
    <row r="997" spans="1:9" s="4" customFormat="1" ht="15.75" customHeight="1" x14ac:dyDescent="0.25">
      <c r="A997" s="57">
        <v>405</v>
      </c>
      <c r="B997" s="159" t="s">
        <v>703</v>
      </c>
      <c r="C997" s="163"/>
      <c r="D997" s="65">
        <v>238</v>
      </c>
      <c r="E997" s="65">
        <v>238</v>
      </c>
      <c r="F997" s="65">
        <v>238</v>
      </c>
      <c r="G997" s="65">
        <v>238</v>
      </c>
      <c r="H997" s="56"/>
      <c r="I997" s="59"/>
    </row>
    <row r="998" spans="1:9" s="4" customFormat="1" ht="15.75" customHeight="1" x14ac:dyDescent="0.25">
      <c r="A998" s="57">
        <v>406</v>
      </c>
      <c r="B998" s="159" t="s">
        <v>704</v>
      </c>
      <c r="C998" s="163"/>
      <c r="D998" s="65">
        <v>175</v>
      </c>
      <c r="E998" s="65">
        <v>175</v>
      </c>
      <c r="F998" s="65">
        <v>175</v>
      </c>
      <c r="G998" s="65">
        <v>175</v>
      </c>
      <c r="H998" s="56"/>
      <c r="I998" s="59"/>
    </row>
    <row r="999" spans="1:9" s="4" customFormat="1" ht="15.75" customHeight="1" x14ac:dyDescent="0.25">
      <c r="A999" s="57">
        <v>407</v>
      </c>
      <c r="B999" s="159" t="s">
        <v>705</v>
      </c>
      <c r="C999" s="163"/>
      <c r="D999" s="65">
        <v>285</v>
      </c>
      <c r="E999" s="65">
        <v>285</v>
      </c>
      <c r="F999" s="65">
        <v>285</v>
      </c>
      <c r="G999" s="65">
        <v>285</v>
      </c>
      <c r="H999" s="56"/>
      <c r="I999" s="59"/>
    </row>
    <row r="1000" spans="1:9" s="4" customFormat="1" ht="15.75" customHeight="1" x14ac:dyDescent="0.25">
      <c r="A1000" s="57">
        <v>408</v>
      </c>
      <c r="B1000" s="159" t="s">
        <v>706</v>
      </c>
      <c r="C1000" s="163"/>
      <c r="D1000" s="65">
        <v>360</v>
      </c>
      <c r="E1000" s="65">
        <v>360</v>
      </c>
      <c r="F1000" s="65">
        <v>360</v>
      </c>
      <c r="G1000" s="65">
        <v>360</v>
      </c>
      <c r="H1000" s="56"/>
      <c r="I1000" s="59"/>
    </row>
    <row r="1001" spans="1:9" s="4" customFormat="1" ht="15.75" customHeight="1" x14ac:dyDescent="0.25">
      <c r="A1001" s="57">
        <v>409</v>
      </c>
      <c r="B1001" s="159" t="s">
        <v>707</v>
      </c>
      <c r="C1001" s="163"/>
      <c r="D1001" s="65">
        <v>635</v>
      </c>
      <c r="E1001" s="65">
        <v>635</v>
      </c>
      <c r="F1001" s="65">
        <v>635</v>
      </c>
      <c r="G1001" s="7">
        <v>635</v>
      </c>
      <c r="H1001" s="58"/>
      <c r="I1001" s="59"/>
    </row>
    <row r="1002" spans="1:9" s="4" customFormat="1" ht="15.75" customHeight="1" x14ac:dyDescent="0.25">
      <c r="A1002" s="57">
        <v>410</v>
      </c>
      <c r="B1002" s="159" t="s">
        <v>708</v>
      </c>
      <c r="C1002" s="163"/>
      <c r="D1002" s="65">
        <v>600</v>
      </c>
      <c r="E1002" s="65">
        <v>600</v>
      </c>
      <c r="F1002" s="65">
        <v>600</v>
      </c>
      <c r="G1002" s="7">
        <v>600</v>
      </c>
      <c r="H1002" s="58"/>
      <c r="I1002" s="59"/>
    </row>
    <row r="1003" spans="1:9" s="4" customFormat="1" ht="15.75" customHeight="1" x14ac:dyDescent="0.25">
      <c r="A1003" s="57">
        <v>411</v>
      </c>
      <c r="B1003" s="159" t="s">
        <v>709</v>
      </c>
      <c r="C1003" s="163"/>
      <c r="D1003" s="65">
        <v>600</v>
      </c>
      <c r="E1003" s="65">
        <v>600</v>
      </c>
      <c r="F1003" s="65">
        <v>600</v>
      </c>
      <c r="G1003" s="7">
        <v>600</v>
      </c>
      <c r="H1003" s="58"/>
      <c r="I1003" s="59"/>
    </row>
    <row r="1004" spans="1:9" s="4" customFormat="1" ht="15.75" customHeight="1" x14ac:dyDescent="0.25">
      <c r="A1004" s="57">
        <v>412</v>
      </c>
      <c r="B1004" s="159" t="s">
        <v>710</v>
      </c>
      <c r="C1004" s="163"/>
      <c r="D1004" s="65">
        <v>455</v>
      </c>
      <c r="E1004" s="65">
        <v>455</v>
      </c>
      <c r="F1004" s="65">
        <v>455</v>
      </c>
      <c r="G1004" s="7">
        <v>455</v>
      </c>
      <c r="H1004" s="58"/>
      <c r="I1004" s="59"/>
    </row>
    <row r="1005" spans="1:9" s="4" customFormat="1" ht="15.75" customHeight="1" x14ac:dyDescent="0.25">
      <c r="A1005" s="57">
        <v>413</v>
      </c>
      <c r="B1005" s="159" t="s">
        <v>711</v>
      </c>
      <c r="C1005" s="163"/>
      <c r="D1005" s="65">
        <v>460</v>
      </c>
      <c r="E1005" s="65">
        <v>460</v>
      </c>
      <c r="F1005" s="65">
        <v>460</v>
      </c>
      <c r="G1005" s="7">
        <v>460</v>
      </c>
      <c r="H1005" s="58"/>
      <c r="I1005" s="59"/>
    </row>
    <row r="1006" spans="1:9" s="4" customFormat="1" ht="15.75" customHeight="1" x14ac:dyDescent="0.25">
      <c r="A1006" s="57">
        <v>414</v>
      </c>
      <c r="B1006" s="159" t="s">
        <v>712</v>
      </c>
      <c r="C1006" s="163"/>
      <c r="D1006" s="65">
        <v>455</v>
      </c>
      <c r="E1006" s="65">
        <v>455</v>
      </c>
      <c r="F1006" s="65">
        <v>455</v>
      </c>
      <c r="G1006" s="7">
        <v>455</v>
      </c>
      <c r="H1006" s="58"/>
      <c r="I1006" s="59"/>
    </row>
    <row r="1007" spans="1:9" s="4" customFormat="1" ht="15.75" customHeight="1" x14ac:dyDescent="0.25">
      <c r="A1007" s="57">
        <v>415</v>
      </c>
      <c r="B1007" s="159" t="s">
        <v>713</v>
      </c>
      <c r="C1007" s="163"/>
      <c r="D1007" s="65">
        <v>595</v>
      </c>
      <c r="E1007" s="65">
        <v>595</v>
      </c>
      <c r="F1007" s="65">
        <v>595</v>
      </c>
      <c r="G1007" s="7">
        <v>595</v>
      </c>
      <c r="H1007" s="58"/>
      <c r="I1007" s="59"/>
    </row>
    <row r="1008" spans="1:9" s="4" customFormat="1" ht="15.75" customHeight="1" x14ac:dyDescent="0.25">
      <c r="A1008" s="57">
        <v>416</v>
      </c>
      <c r="B1008" s="159" t="s">
        <v>714</v>
      </c>
      <c r="C1008" s="163"/>
      <c r="D1008" s="65">
        <v>4696</v>
      </c>
      <c r="E1008" s="65">
        <v>4696</v>
      </c>
      <c r="F1008" s="71">
        <v>5200</v>
      </c>
      <c r="G1008" s="71">
        <v>5200</v>
      </c>
      <c r="H1008" s="325" t="s">
        <v>1015</v>
      </c>
      <c r="I1008" s="326"/>
    </row>
    <row r="1009" spans="1:9" s="4" customFormat="1" ht="15.75" customHeight="1" x14ac:dyDescent="0.25">
      <c r="A1009" s="57">
        <v>417</v>
      </c>
      <c r="B1009" s="159" t="s">
        <v>818</v>
      </c>
      <c r="C1009" s="165"/>
      <c r="D1009" s="65"/>
      <c r="E1009" s="65"/>
      <c r="F1009" s="71">
        <v>1000</v>
      </c>
      <c r="G1009" s="71">
        <v>1000</v>
      </c>
      <c r="H1009" s="327"/>
      <c r="I1009" s="328"/>
    </row>
    <row r="1010" spans="1:9" s="4" customFormat="1" ht="15.75" customHeight="1" x14ac:dyDescent="0.25">
      <c r="A1010" s="57">
        <v>418</v>
      </c>
      <c r="B1010" s="159" t="s">
        <v>715</v>
      </c>
      <c r="C1010" s="163"/>
      <c r="D1010" s="65">
        <v>130</v>
      </c>
      <c r="E1010" s="65">
        <v>130</v>
      </c>
      <c r="F1010" s="71">
        <v>145</v>
      </c>
      <c r="G1010" s="71">
        <v>145</v>
      </c>
      <c r="H1010" s="327"/>
      <c r="I1010" s="328"/>
    </row>
    <row r="1011" spans="1:9" s="4" customFormat="1" ht="15.75" customHeight="1" x14ac:dyDescent="0.25">
      <c r="A1011" s="57">
        <v>419</v>
      </c>
      <c r="B1011" s="159" t="s">
        <v>716</v>
      </c>
      <c r="C1011" s="163"/>
      <c r="D1011" s="65">
        <v>70</v>
      </c>
      <c r="E1011" s="65">
        <v>70</v>
      </c>
      <c r="F1011" s="71" t="s">
        <v>800</v>
      </c>
      <c r="G1011" s="71" t="s">
        <v>800</v>
      </c>
      <c r="H1011" s="327"/>
      <c r="I1011" s="328"/>
    </row>
    <row r="1012" spans="1:9" s="4" customFormat="1" ht="15.75" customHeight="1" x14ac:dyDescent="0.25">
      <c r="A1012" s="57">
        <v>420</v>
      </c>
      <c r="B1012" s="159" t="s">
        <v>717</v>
      </c>
      <c r="C1012" s="163"/>
      <c r="D1012" s="65">
        <v>390</v>
      </c>
      <c r="E1012" s="65">
        <v>390</v>
      </c>
      <c r="F1012" s="71">
        <v>525</v>
      </c>
      <c r="G1012" s="71">
        <v>525</v>
      </c>
      <c r="H1012" s="327"/>
      <c r="I1012" s="328"/>
    </row>
    <row r="1013" spans="1:9" s="4" customFormat="1" ht="15.75" customHeight="1" x14ac:dyDescent="0.25">
      <c r="A1013" s="57">
        <v>421</v>
      </c>
      <c r="B1013" s="159" t="s">
        <v>718</v>
      </c>
      <c r="C1013" s="163"/>
      <c r="D1013" s="65">
        <v>3170</v>
      </c>
      <c r="E1013" s="65">
        <v>3170</v>
      </c>
      <c r="F1013" s="71">
        <v>3575</v>
      </c>
      <c r="G1013" s="71">
        <v>3575</v>
      </c>
      <c r="H1013" s="327"/>
      <c r="I1013" s="328"/>
    </row>
    <row r="1014" spans="1:9" s="4" customFormat="1" ht="15.75" customHeight="1" x14ac:dyDescent="0.25">
      <c r="A1014" s="57">
        <v>422</v>
      </c>
      <c r="B1014" s="159" t="s">
        <v>719</v>
      </c>
      <c r="C1014" s="163"/>
      <c r="D1014" s="65">
        <v>680</v>
      </c>
      <c r="E1014" s="65">
        <v>680</v>
      </c>
      <c r="F1014" s="71">
        <v>700</v>
      </c>
      <c r="G1014" s="71">
        <v>700</v>
      </c>
      <c r="H1014" s="327"/>
      <c r="I1014" s="328"/>
    </row>
    <row r="1015" spans="1:9" s="4" customFormat="1" ht="15.75" customHeight="1" x14ac:dyDescent="0.25">
      <c r="A1015" s="57">
        <v>423</v>
      </c>
      <c r="B1015" s="159" t="s">
        <v>720</v>
      </c>
      <c r="C1015" s="163"/>
      <c r="D1015" s="65">
        <v>530</v>
      </c>
      <c r="E1015" s="65">
        <v>530</v>
      </c>
      <c r="F1015" s="71">
        <v>775</v>
      </c>
      <c r="G1015" s="71">
        <v>775</v>
      </c>
      <c r="H1015" s="327"/>
      <c r="I1015" s="328"/>
    </row>
    <row r="1016" spans="1:9" s="4" customFormat="1" ht="15.75" customHeight="1" x14ac:dyDescent="0.25">
      <c r="A1016" s="57">
        <v>424</v>
      </c>
      <c r="B1016" s="159" t="s">
        <v>721</v>
      </c>
      <c r="C1016" s="163"/>
      <c r="D1016" s="65">
        <v>685</v>
      </c>
      <c r="E1016" s="65">
        <v>685</v>
      </c>
      <c r="F1016" s="71">
        <v>850</v>
      </c>
      <c r="G1016" s="71">
        <v>850</v>
      </c>
      <c r="H1016" s="327"/>
      <c r="I1016" s="328"/>
    </row>
    <row r="1017" spans="1:9" s="4" customFormat="1" ht="15.75" customHeight="1" x14ac:dyDescent="0.25">
      <c r="A1017" s="57">
        <v>425</v>
      </c>
      <c r="B1017" s="159" t="s">
        <v>722</v>
      </c>
      <c r="C1017" s="163"/>
      <c r="D1017" s="65">
        <v>4325</v>
      </c>
      <c r="E1017" s="65">
        <v>4325</v>
      </c>
      <c r="F1017" s="71">
        <v>4855</v>
      </c>
      <c r="G1017" s="71">
        <v>4855</v>
      </c>
      <c r="H1017" s="327"/>
      <c r="I1017" s="328"/>
    </row>
    <row r="1018" spans="1:9" s="4" customFormat="1" ht="15.75" customHeight="1" x14ac:dyDescent="0.25">
      <c r="A1018" s="57">
        <v>426</v>
      </c>
      <c r="B1018" s="159" t="s">
        <v>723</v>
      </c>
      <c r="C1018" s="163"/>
      <c r="D1018" s="65">
        <v>450</v>
      </c>
      <c r="E1018" s="65">
        <v>450</v>
      </c>
      <c r="F1018" s="71">
        <v>550</v>
      </c>
      <c r="G1018" s="71">
        <v>550</v>
      </c>
      <c r="H1018" s="327"/>
      <c r="I1018" s="328"/>
    </row>
    <row r="1019" spans="1:9" s="4" customFormat="1" ht="15.75" customHeight="1" x14ac:dyDescent="0.25">
      <c r="A1019" s="57">
        <v>427</v>
      </c>
      <c r="B1019" s="159" t="s">
        <v>724</v>
      </c>
      <c r="C1019" s="163"/>
      <c r="D1019" s="65">
        <v>760</v>
      </c>
      <c r="E1019" s="65">
        <v>760</v>
      </c>
      <c r="F1019" s="71">
        <v>800</v>
      </c>
      <c r="G1019" s="71">
        <v>800</v>
      </c>
      <c r="H1019" s="327"/>
      <c r="I1019" s="328"/>
    </row>
    <row r="1020" spans="1:9" s="4" customFormat="1" ht="31.5" customHeight="1" x14ac:dyDescent="0.25">
      <c r="A1020" s="57">
        <v>428</v>
      </c>
      <c r="B1020" s="159" t="s">
        <v>725</v>
      </c>
      <c r="C1020" s="163"/>
      <c r="D1020" s="65">
        <v>715</v>
      </c>
      <c r="E1020" s="65">
        <v>715</v>
      </c>
      <c r="F1020" s="71">
        <v>755</v>
      </c>
      <c r="G1020" s="71">
        <v>755</v>
      </c>
      <c r="H1020" s="327"/>
      <c r="I1020" s="328"/>
    </row>
    <row r="1021" spans="1:9" s="4" customFormat="1" ht="32.25" customHeight="1" x14ac:dyDescent="0.25">
      <c r="A1021" s="57">
        <v>429</v>
      </c>
      <c r="B1021" s="159" t="s">
        <v>726</v>
      </c>
      <c r="C1021" s="163"/>
      <c r="D1021" s="65">
        <v>570</v>
      </c>
      <c r="E1021" s="65">
        <v>570</v>
      </c>
      <c r="F1021" s="71">
        <v>690</v>
      </c>
      <c r="G1021" s="71">
        <v>690</v>
      </c>
      <c r="H1021" s="329"/>
      <c r="I1021" s="330"/>
    </row>
    <row r="1022" spans="1:9" s="4" customFormat="1" ht="15.75" customHeight="1" x14ac:dyDescent="0.25">
      <c r="A1022" s="57">
        <v>430</v>
      </c>
      <c r="B1022" s="159" t="s">
        <v>727</v>
      </c>
      <c r="C1022" s="163"/>
      <c r="D1022" s="65">
        <v>6250</v>
      </c>
      <c r="E1022" s="65">
        <v>6250</v>
      </c>
      <c r="F1022" s="71">
        <v>6250</v>
      </c>
      <c r="G1022" s="71">
        <v>6250</v>
      </c>
      <c r="H1022" s="58"/>
      <c r="I1022" s="59"/>
    </row>
    <row r="1023" spans="1:9" s="4" customFormat="1" ht="15.75" customHeight="1" x14ac:dyDescent="0.25">
      <c r="A1023" s="57">
        <v>431</v>
      </c>
      <c r="B1023" s="159" t="s">
        <v>728</v>
      </c>
      <c r="C1023" s="163"/>
      <c r="D1023" s="65">
        <v>265</v>
      </c>
      <c r="E1023" s="65">
        <v>265</v>
      </c>
      <c r="F1023" s="71">
        <v>265</v>
      </c>
      <c r="G1023" s="71">
        <v>265</v>
      </c>
      <c r="H1023" s="58"/>
      <c r="I1023" s="59"/>
    </row>
    <row r="1024" spans="1:9" s="4" customFormat="1" ht="15.75" customHeight="1" x14ac:dyDescent="0.25">
      <c r="A1024" s="57">
        <v>432</v>
      </c>
      <c r="B1024" s="159" t="s">
        <v>729</v>
      </c>
      <c r="C1024" s="163"/>
      <c r="D1024" s="65">
        <v>275</v>
      </c>
      <c r="E1024" s="65">
        <v>275</v>
      </c>
      <c r="F1024" s="71">
        <v>275</v>
      </c>
      <c r="G1024" s="71">
        <v>275</v>
      </c>
      <c r="H1024" s="58"/>
      <c r="I1024" s="59"/>
    </row>
    <row r="1025" spans="1:9" s="4" customFormat="1" ht="15.75" customHeight="1" x14ac:dyDescent="0.25">
      <c r="A1025" s="57">
        <v>433</v>
      </c>
      <c r="B1025" s="159" t="s">
        <v>730</v>
      </c>
      <c r="C1025" s="163"/>
      <c r="D1025" s="65">
        <v>600</v>
      </c>
      <c r="E1025" s="65">
        <v>600</v>
      </c>
      <c r="F1025" s="71">
        <v>650</v>
      </c>
      <c r="G1025" s="71">
        <v>650</v>
      </c>
      <c r="H1025" s="337" t="s">
        <v>1015</v>
      </c>
      <c r="I1025" s="338"/>
    </row>
    <row r="1026" spans="1:9" s="4" customFormat="1" ht="15.75" customHeight="1" x14ac:dyDescent="0.25">
      <c r="A1026" s="57">
        <v>434</v>
      </c>
      <c r="B1026" s="159" t="s">
        <v>731</v>
      </c>
      <c r="C1026" s="163"/>
      <c r="D1026" s="65">
        <v>700</v>
      </c>
      <c r="E1026" s="65">
        <v>700</v>
      </c>
      <c r="F1026" s="71">
        <v>770</v>
      </c>
      <c r="G1026" s="71">
        <v>770</v>
      </c>
      <c r="H1026" s="339"/>
      <c r="I1026" s="340"/>
    </row>
    <row r="1027" spans="1:9" s="4" customFormat="1" ht="15.75" customHeight="1" x14ac:dyDescent="0.25">
      <c r="A1027" s="57">
        <v>435</v>
      </c>
      <c r="B1027" s="159" t="s">
        <v>732</v>
      </c>
      <c r="C1027" s="163"/>
      <c r="D1027" s="65">
        <v>820</v>
      </c>
      <c r="E1027" s="65">
        <v>820</v>
      </c>
      <c r="F1027" s="71">
        <v>900</v>
      </c>
      <c r="G1027" s="71">
        <v>900</v>
      </c>
      <c r="H1027" s="339"/>
      <c r="I1027" s="340"/>
    </row>
    <row r="1028" spans="1:9" s="4" customFormat="1" ht="15.75" customHeight="1" x14ac:dyDescent="0.25">
      <c r="A1028" s="57">
        <v>436</v>
      </c>
      <c r="B1028" s="159" t="s">
        <v>733</v>
      </c>
      <c r="C1028" s="163"/>
      <c r="D1028" s="65">
        <v>1000</v>
      </c>
      <c r="E1028" s="65">
        <v>1000</v>
      </c>
      <c r="F1028" s="71">
        <v>1085</v>
      </c>
      <c r="G1028" s="71">
        <v>1085</v>
      </c>
      <c r="H1028" s="339"/>
      <c r="I1028" s="340"/>
    </row>
    <row r="1029" spans="1:9" s="4" customFormat="1" ht="15.75" customHeight="1" x14ac:dyDescent="0.25">
      <c r="A1029" s="57">
        <v>437</v>
      </c>
      <c r="B1029" s="159" t="s">
        <v>734</v>
      </c>
      <c r="C1029" s="163"/>
      <c r="D1029" s="65">
        <v>1300</v>
      </c>
      <c r="E1029" s="65">
        <v>1300</v>
      </c>
      <c r="F1029" s="71">
        <v>1530</v>
      </c>
      <c r="G1029" s="71">
        <v>1530</v>
      </c>
      <c r="H1029" s="339"/>
      <c r="I1029" s="340"/>
    </row>
    <row r="1030" spans="1:9" s="4" customFormat="1" ht="15.75" customHeight="1" x14ac:dyDescent="0.25">
      <c r="A1030" s="57">
        <v>438</v>
      </c>
      <c r="B1030" s="159" t="s">
        <v>735</v>
      </c>
      <c r="C1030" s="163"/>
      <c r="D1030" s="65">
        <v>330</v>
      </c>
      <c r="E1030" s="65">
        <v>330</v>
      </c>
      <c r="F1030" s="71">
        <v>400</v>
      </c>
      <c r="G1030" s="71">
        <v>400</v>
      </c>
      <c r="H1030" s="341"/>
      <c r="I1030" s="342"/>
    </row>
    <row r="1031" spans="1:9" s="4" customFormat="1" ht="15.75" customHeight="1" x14ac:dyDescent="0.25">
      <c r="A1031" s="57">
        <v>439</v>
      </c>
      <c r="B1031" s="159" t="s">
        <v>736</v>
      </c>
      <c r="C1031" s="163"/>
      <c r="D1031" s="65">
        <v>19200</v>
      </c>
      <c r="E1031" s="65">
        <v>19200</v>
      </c>
      <c r="F1031" s="65">
        <v>19200</v>
      </c>
      <c r="G1031" s="65">
        <v>19200</v>
      </c>
      <c r="H1031" s="57"/>
      <c r="I1031" s="59"/>
    </row>
    <row r="1032" spans="1:9" s="4" customFormat="1" ht="15.75" customHeight="1" x14ac:dyDescent="0.25">
      <c r="A1032" s="57">
        <v>440</v>
      </c>
      <c r="B1032" s="159" t="s">
        <v>737</v>
      </c>
      <c r="C1032" s="163"/>
      <c r="D1032" s="65">
        <v>17695</v>
      </c>
      <c r="E1032" s="65">
        <v>17695</v>
      </c>
      <c r="F1032" s="65">
        <v>17695</v>
      </c>
      <c r="G1032" s="65">
        <v>17695</v>
      </c>
      <c r="H1032" s="57"/>
      <c r="I1032" s="59"/>
    </row>
    <row r="1033" spans="1:9" s="4" customFormat="1" ht="15.75" customHeight="1" x14ac:dyDescent="0.25">
      <c r="A1033" s="57">
        <v>441</v>
      </c>
      <c r="B1033" s="159" t="s">
        <v>738</v>
      </c>
      <c r="C1033" s="163"/>
      <c r="D1033" s="65">
        <v>17695</v>
      </c>
      <c r="E1033" s="65">
        <v>17695</v>
      </c>
      <c r="F1033" s="65">
        <v>17695</v>
      </c>
      <c r="G1033" s="65">
        <v>17695</v>
      </c>
      <c r="H1033" s="57"/>
      <c r="I1033" s="59"/>
    </row>
    <row r="1034" spans="1:9" s="4" customFormat="1" ht="15.75" customHeight="1" x14ac:dyDescent="0.25">
      <c r="A1034" s="57">
        <v>442</v>
      </c>
      <c r="B1034" s="159" t="s">
        <v>739</v>
      </c>
      <c r="C1034" s="163"/>
      <c r="D1034" s="65">
        <v>17695</v>
      </c>
      <c r="E1034" s="65">
        <v>17695</v>
      </c>
      <c r="F1034" s="65">
        <v>17695</v>
      </c>
      <c r="G1034" s="65">
        <v>17695</v>
      </c>
      <c r="H1034" s="57"/>
      <c r="I1034" s="59"/>
    </row>
    <row r="1035" spans="1:9" s="4" customFormat="1" ht="15.75" customHeight="1" x14ac:dyDescent="0.25">
      <c r="A1035" s="57">
        <v>443</v>
      </c>
      <c r="B1035" s="159" t="s">
        <v>740</v>
      </c>
      <c r="C1035" s="163"/>
      <c r="D1035" s="65">
        <v>17695</v>
      </c>
      <c r="E1035" s="65">
        <v>17695</v>
      </c>
      <c r="F1035" s="65">
        <v>17695</v>
      </c>
      <c r="G1035" s="65">
        <v>17695</v>
      </c>
      <c r="H1035" s="57"/>
      <c r="I1035" s="59"/>
    </row>
    <row r="1036" spans="1:9" s="4" customFormat="1" ht="15.75" customHeight="1" x14ac:dyDescent="0.25">
      <c r="A1036" s="57">
        <v>444</v>
      </c>
      <c r="B1036" s="159" t="s">
        <v>741</v>
      </c>
      <c r="C1036" s="163"/>
      <c r="D1036" s="65">
        <v>17695</v>
      </c>
      <c r="E1036" s="65">
        <v>17695</v>
      </c>
      <c r="F1036" s="65">
        <v>17695</v>
      </c>
      <c r="G1036" s="65">
        <v>17695</v>
      </c>
      <c r="H1036" s="57"/>
      <c r="I1036" s="59"/>
    </row>
    <row r="1037" spans="1:9" s="4" customFormat="1" ht="15.75" customHeight="1" x14ac:dyDescent="0.25">
      <c r="A1037" s="57">
        <v>445</v>
      </c>
      <c r="B1037" s="159" t="s">
        <v>742</v>
      </c>
      <c r="C1037" s="163"/>
      <c r="D1037" s="65">
        <v>17695</v>
      </c>
      <c r="E1037" s="65">
        <v>17695</v>
      </c>
      <c r="F1037" s="65">
        <v>17695</v>
      </c>
      <c r="G1037" s="65">
        <v>17695</v>
      </c>
      <c r="H1037" s="57"/>
      <c r="I1037" s="59"/>
    </row>
    <row r="1038" spans="1:9" s="4" customFormat="1" ht="15.75" customHeight="1" x14ac:dyDescent="0.25">
      <c r="A1038" s="57">
        <v>446</v>
      </c>
      <c r="B1038" s="159" t="s">
        <v>743</v>
      </c>
      <c r="C1038" s="163"/>
      <c r="D1038" s="65">
        <v>17695</v>
      </c>
      <c r="E1038" s="65">
        <v>17695</v>
      </c>
      <c r="F1038" s="65">
        <v>17695</v>
      </c>
      <c r="G1038" s="65">
        <v>17695</v>
      </c>
      <c r="H1038" s="57"/>
      <c r="I1038" s="59"/>
    </row>
    <row r="1039" spans="1:9" s="4" customFormat="1" ht="15.75" customHeight="1" x14ac:dyDescent="0.25">
      <c r="A1039" s="57">
        <v>447</v>
      </c>
      <c r="B1039" s="159" t="s">
        <v>744</v>
      </c>
      <c r="C1039" s="163"/>
      <c r="D1039" s="65">
        <v>17695</v>
      </c>
      <c r="E1039" s="65">
        <v>17695</v>
      </c>
      <c r="F1039" s="65">
        <v>17695</v>
      </c>
      <c r="G1039" s="65">
        <v>17695</v>
      </c>
      <c r="H1039" s="57"/>
      <c r="I1039" s="59"/>
    </row>
    <row r="1040" spans="1:9" s="4" customFormat="1" ht="15.75" customHeight="1" x14ac:dyDescent="0.25">
      <c r="A1040" s="57">
        <v>448</v>
      </c>
      <c r="B1040" s="159" t="s">
        <v>745</v>
      </c>
      <c r="C1040" s="163"/>
      <c r="D1040" s="65">
        <v>17695</v>
      </c>
      <c r="E1040" s="65">
        <v>17695</v>
      </c>
      <c r="F1040" s="65">
        <v>17695</v>
      </c>
      <c r="G1040" s="65">
        <v>17695</v>
      </c>
      <c r="H1040" s="57"/>
      <c r="I1040" s="59"/>
    </row>
    <row r="1041" spans="1:9" s="4" customFormat="1" ht="15.75" customHeight="1" x14ac:dyDescent="0.25">
      <c r="A1041" s="57">
        <v>449</v>
      </c>
      <c r="B1041" s="159" t="s">
        <v>746</v>
      </c>
      <c r="C1041" s="163"/>
      <c r="D1041" s="65">
        <v>17695</v>
      </c>
      <c r="E1041" s="65">
        <v>17695</v>
      </c>
      <c r="F1041" s="65">
        <v>17695</v>
      </c>
      <c r="G1041" s="65">
        <v>17695</v>
      </c>
      <c r="H1041" s="57"/>
      <c r="I1041" s="59"/>
    </row>
    <row r="1042" spans="1:9" s="4" customFormat="1" ht="15.75" customHeight="1" x14ac:dyDescent="0.25">
      <c r="A1042" s="57">
        <v>450</v>
      </c>
      <c r="B1042" s="159" t="s">
        <v>747</v>
      </c>
      <c r="C1042" s="163"/>
      <c r="D1042" s="65">
        <v>17695</v>
      </c>
      <c r="E1042" s="65">
        <v>17695</v>
      </c>
      <c r="F1042" s="65">
        <v>17695</v>
      </c>
      <c r="G1042" s="65">
        <v>17695</v>
      </c>
      <c r="H1042" s="57"/>
      <c r="I1042" s="59"/>
    </row>
    <row r="1043" spans="1:9" s="4" customFormat="1" ht="15.75" customHeight="1" x14ac:dyDescent="0.25">
      <c r="A1043" s="57">
        <v>451</v>
      </c>
      <c r="B1043" s="159" t="s">
        <v>748</v>
      </c>
      <c r="C1043" s="163"/>
      <c r="D1043" s="65">
        <v>21100</v>
      </c>
      <c r="E1043" s="65">
        <v>21100</v>
      </c>
      <c r="F1043" s="65">
        <v>21100</v>
      </c>
      <c r="G1043" s="65">
        <v>21100</v>
      </c>
      <c r="H1043" s="57"/>
      <c r="I1043" s="59"/>
    </row>
    <row r="1044" spans="1:9" s="4" customFormat="1" ht="15.75" customHeight="1" x14ac:dyDescent="0.25">
      <c r="A1044" s="57">
        <v>452</v>
      </c>
      <c r="B1044" s="159" t="s">
        <v>749</v>
      </c>
      <c r="C1044" s="163"/>
      <c r="D1044" s="65">
        <v>15680</v>
      </c>
      <c r="E1044" s="65">
        <v>15680</v>
      </c>
      <c r="F1044" s="65">
        <v>15680</v>
      </c>
      <c r="G1044" s="65">
        <v>15680</v>
      </c>
      <c r="H1044" s="57"/>
      <c r="I1044" s="59"/>
    </row>
    <row r="1045" spans="1:9" s="4" customFormat="1" ht="15.75" customHeight="1" x14ac:dyDescent="0.25">
      <c r="A1045" s="57">
        <v>453</v>
      </c>
      <c r="B1045" s="159" t="s">
        <v>750</v>
      </c>
      <c r="C1045" s="163"/>
      <c r="D1045" s="65">
        <v>27715</v>
      </c>
      <c r="E1045" s="65">
        <v>27715</v>
      </c>
      <c r="F1045" s="65">
        <v>27715</v>
      </c>
      <c r="G1045" s="65">
        <v>27715</v>
      </c>
      <c r="H1045" s="57"/>
      <c r="I1045" s="59"/>
    </row>
    <row r="1046" spans="1:9" s="4" customFormat="1" ht="15.75" customHeight="1" x14ac:dyDescent="0.25">
      <c r="A1046" s="57">
        <v>454</v>
      </c>
      <c r="B1046" s="159" t="s">
        <v>751</v>
      </c>
      <c r="C1046" s="163"/>
      <c r="D1046" s="65">
        <v>23825</v>
      </c>
      <c r="E1046" s="65">
        <v>23825</v>
      </c>
      <c r="F1046" s="65">
        <v>23825</v>
      </c>
      <c r="G1046" s="65">
        <v>23825</v>
      </c>
      <c r="H1046" s="57"/>
      <c r="I1046" s="59"/>
    </row>
    <row r="1047" spans="1:9" s="4" customFormat="1" ht="15.75" customHeight="1" x14ac:dyDescent="0.25">
      <c r="A1047" s="57">
        <v>455</v>
      </c>
      <c r="B1047" s="159" t="s">
        <v>752</v>
      </c>
      <c r="C1047" s="163"/>
      <c r="D1047" s="65">
        <v>36720</v>
      </c>
      <c r="E1047" s="65">
        <v>36720</v>
      </c>
      <c r="F1047" s="65">
        <v>36720</v>
      </c>
      <c r="G1047" s="65">
        <v>36720</v>
      </c>
      <c r="H1047" s="57"/>
      <c r="I1047" s="59"/>
    </row>
    <row r="1048" spans="1:9" s="4" customFormat="1" ht="32.25" customHeight="1" x14ac:dyDescent="0.25">
      <c r="A1048" s="57">
        <v>456</v>
      </c>
      <c r="B1048" s="159" t="s">
        <v>753</v>
      </c>
      <c r="C1048" s="163"/>
      <c r="D1048" s="65">
        <v>213050</v>
      </c>
      <c r="E1048" s="65">
        <v>213050</v>
      </c>
      <c r="F1048" s="65">
        <v>213050</v>
      </c>
      <c r="G1048" s="65">
        <v>213050</v>
      </c>
      <c r="H1048" s="57"/>
      <c r="I1048" s="59"/>
    </row>
    <row r="1049" spans="1:9" s="4" customFormat="1" ht="15.75" customHeight="1" x14ac:dyDescent="0.25">
      <c r="A1049" s="57">
        <v>457</v>
      </c>
      <c r="B1049" s="159" t="s">
        <v>754</v>
      </c>
      <c r="C1049" s="163"/>
      <c r="D1049" s="65">
        <v>9328</v>
      </c>
      <c r="E1049" s="65">
        <v>9328</v>
      </c>
      <c r="F1049" s="65">
        <v>9328</v>
      </c>
      <c r="G1049" s="65">
        <v>9328</v>
      </c>
      <c r="H1049" s="57"/>
      <c r="I1049" s="59"/>
    </row>
    <row r="1050" spans="1:9" s="4" customFormat="1" ht="15.75" customHeight="1" x14ac:dyDescent="0.25">
      <c r="A1050" s="57">
        <v>458</v>
      </c>
      <c r="B1050" s="159" t="s">
        <v>755</v>
      </c>
      <c r="C1050" s="163"/>
      <c r="D1050" s="65">
        <v>10625</v>
      </c>
      <c r="E1050" s="65">
        <v>10625</v>
      </c>
      <c r="F1050" s="65">
        <v>10625</v>
      </c>
      <c r="G1050" s="65">
        <v>10625</v>
      </c>
      <c r="H1050" s="57"/>
      <c r="I1050" s="59"/>
    </row>
    <row r="1051" spans="1:9" s="4" customFormat="1" ht="15.75" customHeight="1" x14ac:dyDescent="0.25">
      <c r="A1051" s="57">
        <v>459</v>
      </c>
      <c r="B1051" s="159" t="s">
        <v>756</v>
      </c>
      <c r="C1051" s="163"/>
      <c r="D1051" s="65">
        <v>10685</v>
      </c>
      <c r="E1051" s="65">
        <v>10685</v>
      </c>
      <c r="F1051" s="65">
        <v>10685</v>
      </c>
      <c r="G1051" s="65">
        <v>10685</v>
      </c>
      <c r="H1051" s="57"/>
      <c r="I1051" s="59"/>
    </row>
    <row r="1052" spans="1:9" s="4" customFormat="1" ht="15.75" customHeight="1" x14ac:dyDescent="0.25">
      <c r="A1052" s="57">
        <v>460</v>
      </c>
      <c r="B1052" s="159" t="s">
        <v>757</v>
      </c>
      <c r="C1052" s="163"/>
      <c r="D1052" s="65">
        <v>2590</v>
      </c>
      <c r="E1052" s="65">
        <v>2590</v>
      </c>
      <c r="F1052" s="71">
        <v>2640</v>
      </c>
      <c r="G1052" s="71">
        <v>2640</v>
      </c>
      <c r="H1052" s="152" t="s">
        <v>1015</v>
      </c>
      <c r="I1052" s="153"/>
    </row>
    <row r="1053" spans="1:9" s="4" customFormat="1" ht="32.25" customHeight="1" x14ac:dyDescent="0.25">
      <c r="A1053" s="57">
        <v>461</v>
      </c>
      <c r="B1053" s="159" t="s">
        <v>758</v>
      </c>
      <c r="C1053" s="163"/>
      <c r="D1053" s="65">
        <v>3400</v>
      </c>
      <c r="E1053" s="65">
        <v>3400</v>
      </c>
      <c r="F1053" s="71">
        <v>3610</v>
      </c>
      <c r="G1053" s="71">
        <v>3610</v>
      </c>
      <c r="H1053" s="154"/>
      <c r="I1053" s="155"/>
    </row>
    <row r="1054" spans="1:9" s="4" customFormat="1" ht="15.75" customHeight="1" x14ac:dyDescent="0.25">
      <c r="A1054" s="57">
        <v>462</v>
      </c>
      <c r="B1054" s="159" t="s">
        <v>759</v>
      </c>
      <c r="C1054" s="163"/>
      <c r="D1054" s="65">
        <v>300</v>
      </c>
      <c r="E1054" s="65">
        <v>300</v>
      </c>
      <c r="F1054" s="71">
        <v>300</v>
      </c>
      <c r="G1054" s="71">
        <v>300</v>
      </c>
      <c r="H1054" s="58"/>
      <c r="I1054" s="59"/>
    </row>
    <row r="1055" spans="1:9" s="4" customFormat="1" ht="15.75" customHeight="1" x14ac:dyDescent="0.25">
      <c r="A1055" s="57">
        <v>463</v>
      </c>
      <c r="B1055" s="159" t="s">
        <v>760</v>
      </c>
      <c r="C1055" s="163"/>
      <c r="D1055" s="65">
        <v>1075</v>
      </c>
      <c r="E1055" s="65">
        <v>1075</v>
      </c>
      <c r="F1055" s="71">
        <v>1340</v>
      </c>
      <c r="G1055" s="71">
        <v>1340</v>
      </c>
      <c r="H1055" s="152" t="s">
        <v>1015</v>
      </c>
      <c r="I1055" s="153"/>
    </row>
    <row r="1056" spans="1:9" s="4" customFormat="1" ht="15.75" customHeight="1" x14ac:dyDescent="0.25">
      <c r="A1056" s="57">
        <v>464</v>
      </c>
      <c r="B1056" s="170" t="s">
        <v>761</v>
      </c>
      <c r="C1056" s="163"/>
      <c r="D1056" s="66">
        <v>7300</v>
      </c>
      <c r="E1056" s="66">
        <v>7300</v>
      </c>
      <c r="F1056" s="71">
        <v>7565</v>
      </c>
      <c r="G1056" s="71">
        <v>7565</v>
      </c>
      <c r="H1056" s="154"/>
      <c r="I1056" s="155"/>
    </row>
    <row r="1057" spans="1:9" s="4" customFormat="1" ht="30.75" customHeight="1" x14ac:dyDescent="0.25">
      <c r="A1057" s="57">
        <v>465</v>
      </c>
      <c r="B1057" s="170" t="s">
        <v>762</v>
      </c>
      <c r="C1057" s="163"/>
      <c r="D1057" s="66">
        <v>4480</v>
      </c>
      <c r="E1057" s="66">
        <v>4480</v>
      </c>
      <c r="F1057" s="145">
        <v>4480</v>
      </c>
      <c r="G1057" s="145">
        <v>4480</v>
      </c>
      <c r="H1057" s="58"/>
      <c r="I1057" s="59"/>
    </row>
    <row r="1058" spans="1:9" s="4" customFormat="1" ht="29.25" customHeight="1" x14ac:dyDescent="0.25">
      <c r="A1058" s="57">
        <v>466</v>
      </c>
      <c r="B1058" s="170" t="s">
        <v>763</v>
      </c>
      <c r="C1058" s="163"/>
      <c r="D1058" s="66">
        <v>5000</v>
      </c>
      <c r="E1058" s="66">
        <v>5000</v>
      </c>
      <c r="F1058" s="145">
        <v>5000</v>
      </c>
      <c r="G1058" s="145">
        <v>5000</v>
      </c>
      <c r="H1058" s="58"/>
      <c r="I1058" s="59"/>
    </row>
    <row r="1059" spans="1:9" s="4" customFormat="1" ht="15.75" customHeight="1" x14ac:dyDescent="0.25">
      <c r="A1059" s="57">
        <v>467</v>
      </c>
      <c r="B1059" s="170" t="s">
        <v>764</v>
      </c>
      <c r="C1059" s="163"/>
      <c r="D1059" s="66">
        <v>4590</v>
      </c>
      <c r="E1059" s="66">
        <v>4590</v>
      </c>
      <c r="F1059" s="71">
        <v>4625</v>
      </c>
      <c r="G1059" s="71">
        <v>4625</v>
      </c>
      <c r="H1059" s="152" t="s">
        <v>1015</v>
      </c>
      <c r="I1059" s="153"/>
    </row>
    <row r="1060" spans="1:9" s="4" customFormat="1" ht="31.5" customHeight="1" x14ac:dyDescent="0.25">
      <c r="A1060" s="57">
        <v>468</v>
      </c>
      <c r="B1060" s="170" t="s">
        <v>765</v>
      </c>
      <c r="C1060" s="163"/>
      <c r="D1060" s="66">
        <v>4600</v>
      </c>
      <c r="E1060" s="66">
        <v>4600</v>
      </c>
      <c r="F1060" s="71">
        <v>4645</v>
      </c>
      <c r="G1060" s="71">
        <v>4645</v>
      </c>
      <c r="H1060" s="154"/>
      <c r="I1060" s="155"/>
    </row>
    <row r="1061" spans="1:9" s="4" customFormat="1" ht="15.75" customHeight="1" x14ac:dyDescent="0.25">
      <c r="A1061" s="57">
        <v>469</v>
      </c>
      <c r="B1061" s="170" t="s">
        <v>766</v>
      </c>
      <c r="C1061" s="163"/>
      <c r="D1061" s="66">
        <v>2750</v>
      </c>
      <c r="E1061" s="66">
        <v>2750</v>
      </c>
      <c r="F1061" s="71">
        <v>2750</v>
      </c>
      <c r="G1061" s="71">
        <v>2750</v>
      </c>
      <c r="H1061" s="58"/>
      <c r="I1061" s="59"/>
    </row>
    <row r="1062" spans="1:9" s="4" customFormat="1" ht="15.75" customHeight="1" x14ac:dyDescent="0.25">
      <c r="A1062" s="57">
        <v>470</v>
      </c>
      <c r="B1062" s="170" t="s">
        <v>767</v>
      </c>
      <c r="C1062" s="163"/>
      <c r="D1062" s="66">
        <v>3900</v>
      </c>
      <c r="E1062" s="66">
        <v>3900</v>
      </c>
      <c r="F1062" s="71">
        <v>4010</v>
      </c>
      <c r="G1062" s="71">
        <v>4010</v>
      </c>
      <c r="H1062" s="150" t="s">
        <v>1018</v>
      </c>
      <c r="I1062" s="151"/>
    </row>
    <row r="1063" spans="1:9" s="4" customFormat="1" ht="15.75" customHeight="1" x14ac:dyDescent="0.25">
      <c r="A1063" s="57">
        <v>471</v>
      </c>
      <c r="B1063" s="170" t="s">
        <v>768</v>
      </c>
      <c r="C1063" s="163"/>
      <c r="D1063" s="66">
        <v>5100</v>
      </c>
      <c r="E1063" s="66">
        <v>5100</v>
      </c>
      <c r="F1063" s="71">
        <v>5100</v>
      </c>
      <c r="G1063" s="71">
        <v>5100</v>
      </c>
      <c r="H1063" s="58"/>
      <c r="I1063" s="59"/>
    </row>
    <row r="1064" spans="1:9" s="4" customFormat="1" ht="15.75" customHeight="1" x14ac:dyDescent="0.25">
      <c r="A1064" s="57">
        <v>472</v>
      </c>
      <c r="B1064" s="170" t="s">
        <v>769</v>
      </c>
      <c r="C1064" s="163"/>
      <c r="D1064" s="66">
        <v>3275</v>
      </c>
      <c r="E1064" s="66">
        <v>3275</v>
      </c>
      <c r="F1064" s="71">
        <v>3300</v>
      </c>
      <c r="G1064" s="71">
        <v>3300</v>
      </c>
      <c r="H1064" s="150" t="s">
        <v>1019</v>
      </c>
      <c r="I1064" s="151"/>
    </row>
    <row r="1065" spans="1:9" s="4" customFormat="1" ht="15.75" customHeight="1" x14ac:dyDescent="0.25">
      <c r="A1065" s="57">
        <v>473</v>
      </c>
      <c r="B1065" s="170" t="s">
        <v>770</v>
      </c>
      <c r="C1065" s="163"/>
      <c r="D1065" s="66">
        <v>3170</v>
      </c>
      <c r="E1065" s="66">
        <v>3170</v>
      </c>
      <c r="F1065" s="71">
        <v>3250</v>
      </c>
      <c r="G1065" s="71">
        <v>3250</v>
      </c>
      <c r="H1065" s="150" t="s">
        <v>1018</v>
      </c>
      <c r="I1065" s="151"/>
    </row>
    <row r="1066" spans="1:9" s="4" customFormat="1" ht="15.75" customHeight="1" x14ac:dyDescent="0.25">
      <c r="A1066" s="57">
        <v>474</v>
      </c>
      <c r="B1066" s="170" t="s">
        <v>771</v>
      </c>
      <c r="C1066" s="163"/>
      <c r="D1066" s="66">
        <v>2000</v>
      </c>
      <c r="E1066" s="66">
        <v>2000</v>
      </c>
      <c r="F1066" s="71">
        <v>2000</v>
      </c>
      <c r="G1066" s="71">
        <v>2000</v>
      </c>
      <c r="H1066" s="58"/>
      <c r="I1066" s="59"/>
    </row>
    <row r="1067" spans="1:9" s="4" customFormat="1" ht="15.75" customHeight="1" x14ac:dyDescent="0.25">
      <c r="A1067" s="57">
        <v>475</v>
      </c>
      <c r="B1067" s="170" t="s">
        <v>772</v>
      </c>
      <c r="C1067" s="163"/>
      <c r="D1067" s="66">
        <v>2000</v>
      </c>
      <c r="E1067" s="66">
        <v>2000</v>
      </c>
      <c r="F1067" s="71">
        <v>2000</v>
      </c>
      <c r="G1067" s="71">
        <v>2000</v>
      </c>
      <c r="H1067" s="58"/>
      <c r="I1067" s="59"/>
    </row>
    <row r="1068" spans="1:9" s="4" customFormat="1" ht="15.75" customHeight="1" x14ac:dyDescent="0.25">
      <c r="A1068" s="57">
        <v>476</v>
      </c>
      <c r="B1068" s="170" t="s">
        <v>773</v>
      </c>
      <c r="C1068" s="163"/>
      <c r="D1068" s="66">
        <v>4000</v>
      </c>
      <c r="E1068" s="66">
        <v>4000</v>
      </c>
      <c r="F1068" s="71">
        <v>4000</v>
      </c>
      <c r="G1068" s="71">
        <v>4000</v>
      </c>
      <c r="H1068" s="58"/>
      <c r="I1068" s="59"/>
    </row>
    <row r="1069" spans="1:9" s="4" customFormat="1" ht="15.75" customHeight="1" x14ac:dyDescent="0.25">
      <c r="A1069" s="57">
        <v>477</v>
      </c>
      <c r="B1069" s="170" t="s">
        <v>774</v>
      </c>
      <c r="C1069" s="163"/>
      <c r="D1069" s="66">
        <v>4000</v>
      </c>
      <c r="E1069" s="66">
        <v>4000</v>
      </c>
      <c r="F1069" s="71">
        <v>4000</v>
      </c>
      <c r="G1069" s="71">
        <v>4000</v>
      </c>
      <c r="H1069" s="58"/>
      <c r="I1069" s="59"/>
    </row>
    <row r="1070" spans="1:9" s="4" customFormat="1" ht="15.75" customHeight="1" x14ac:dyDescent="0.25">
      <c r="A1070" s="57">
        <v>478</v>
      </c>
      <c r="B1070" s="159" t="s">
        <v>775</v>
      </c>
      <c r="C1070" s="163"/>
      <c r="D1070" s="65">
        <v>300</v>
      </c>
      <c r="E1070" s="65">
        <v>300</v>
      </c>
      <c r="F1070" s="70">
        <v>500</v>
      </c>
      <c r="G1070" s="70">
        <v>500</v>
      </c>
      <c r="H1070" s="150" t="s">
        <v>1018</v>
      </c>
      <c r="I1070" s="151"/>
    </row>
    <row r="1071" spans="1:9" s="4" customFormat="1" ht="33" customHeight="1" x14ac:dyDescent="0.25">
      <c r="A1071" s="57">
        <v>479</v>
      </c>
      <c r="B1071" s="170" t="s">
        <v>776</v>
      </c>
      <c r="C1071" s="163"/>
      <c r="D1071" s="66">
        <v>1300</v>
      </c>
      <c r="E1071" s="66">
        <v>1300</v>
      </c>
      <c r="F1071" s="145">
        <v>1300</v>
      </c>
      <c r="G1071" s="145">
        <v>1300</v>
      </c>
      <c r="H1071" s="58"/>
      <c r="I1071" s="59"/>
    </row>
    <row r="1072" spans="1:9" s="4" customFormat="1" ht="15.75" customHeight="1" x14ac:dyDescent="0.25">
      <c r="A1072" s="57">
        <v>480</v>
      </c>
      <c r="B1072" s="170" t="s">
        <v>777</v>
      </c>
      <c r="C1072" s="163"/>
      <c r="D1072" s="66">
        <v>400</v>
      </c>
      <c r="E1072" s="66">
        <v>400</v>
      </c>
      <c r="F1072" s="71">
        <v>400</v>
      </c>
      <c r="G1072" s="71">
        <v>400</v>
      </c>
      <c r="H1072" s="58"/>
      <c r="I1072" s="59"/>
    </row>
    <row r="1073" spans="1:9" s="4" customFormat="1" ht="33.75" customHeight="1" x14ac:dyDescent="0.25">
      <c r="A1073" s="57">
        <v>481</v>
      </c>
      <c r="B1073" s="170" t="s">
        <v>778</v>
      </c>
      <c r="C1073" s="163"/>
      <c r="D1073" s="67">
        <v>900</v>
      </c>
      <c r="E1073" s="67">
        <v>900</v>
      </c>
      <c r="F1073" s="144">
        <v>900</v>
      </c>
      <c r="G1073" s="144">
        <v>900</v>
      </c>
      <c r="H1073" s="58"/>
      <c r="I1073" s="59"/>
    </row>
    <row r="1074" spans="1:9" s="4" customFormat="1" ht="15.75" customHeight="1" x14ac:dyDescent="0.25">
      <c r="A1074" s="57">
        <v>482</v>
      </c>
      <c r="B1074" s="171" t="s">
        <v>779</v>
      </c>
      <c r="C1074" s="163"/>
      <c r="D1074" s="68">
        <v>1470</v>
      </c>
      <c r="E1074" s="68">
        <v>1470</v>
      </c>
      <c r="F1074" s="71">
        <v>1475</v>
      </c>
      <c r="G1074" s="71">
        <v>1475</v>
      </c>
      <c r="H1074" s="150" t="s">
        <v>1018</v>
      </c>
      <c r="I1074" s="151"/>
    </row>
    <row r="1075" spans="1:9" s="4" customFormat="1" ht="15.75" customHeight="1" x14ac:dyDescent="0.25">
      <c r="A1075" s="57">
        <v>483</v>
      </c>
      <c r="B1075" s="170" t="s">
        <v>780</v>
      </c>
      <c r="C1075" s="163"/>
      <c r="D1075" s="66">
        <v>2450</v>
      </c>
      <c r="E1075" s="66">
        <v>2450</v>
      </c>
      <c r="F1075" s="71">
        <v>2475</v>
      </c>
      <c r="G1075" s="71">
        <v>2475</v>
      </c>
      <c r="H1075" s="150" t="s">
        <v>1018</v>
      </c>
      <c r="I1075" s="151"/>
    </row>
    <row r="1076" spans="1:9" s="4" customFormat="1" ht="15.75" customHeight="1" x14ac:dyDescent="0.25">
      <c r="A1076" s="57">
        <v>484</v>
      </c>
      <c r="B1076" s="170" t="s">
        <v>781</v>
      </c>
      <c r="C1076" s="163"/>
      <c r="D1076" s="66">
        <v>3100</v>
      </c>
      <c r="E1076" s="66">
        <v>3100</v>
      </c>
      <c r="F1076" s="71">
        <v>3125</v>
      </c>
      <c r="G1076" s="71">
        <v>3125</v>
      </c>
      <c r="H1076" s="150" t="s">
        <v>1018</v>
      </c>
      <c r="I1076" s="151"/>
    </row>
    <row r="1077" spans="1:9" s="4" customFormat="1" ht="15.75" customHeight="1" x14ac:dyDescent="0.25">
      <c r="A1077" s="57">
        <v>485</v>
      </c>
      <c r="B1077" s="170" t="s">
        <v>782</v>
      </c>
      <c r="C1077" s="163"/>
      <c r="D1077" s="66">
        <v>700</v>
      </c>
      <c r="E1077" s="66">
        <v>700</v>
      </c>
      <c r="F1077" s="71">
        <v>700</v>
      </c>
      <c r="G1077" s="71">
        <v>700</v>
      </c>
      <c r="H1077" s="58"/>
      <c r="I1077" s="59"/>
    </row>
    <row r="1078" spans="1:9" s="4" customFormat="1" ht="15.75" customHeight="1" x14ac:dyDescent="0.25">
      <c r="A1078" s="57">
        <v>486</v>
      </c>
      <c r="B1078" s="170" t="s">
        <v>783</v>
      </c>
      <c r="C1078" s="163"/>
      <c r="D1078" s="66">
        <v>700</v>
      </c>
      <c r="E1078" s="66">
        <v>700</v>
      </c>
      <c r="F1078" s="71">
        <v>700</v>
      </c>
      <c r="G1078" s="71">
        <v>700</v>
      </c>
      <c r="H1078" s="58"/>
      <c r="I1078" s="59"/>
    </row>
    <row r="1079" spans="1:9" s="4" customFormat="1" ht="15.75" customHeight="1" x14ac:dyDescent="0.25">
      <c r="A1079" s="57">
        <v>487</v>
      </c>
      <c r="B1079" s="170" t="s">
        <v>784</v>
      </c>
      <c r="C1079" s="163"/>
      <c r="D1079" s="66">
        <v>1400</v>
      </c>
      <c r="E1079" s="66">
        <v>1400</v>
      </c>
      <c r="F1079" s="71">
        <v>1400</v>
      </c>
      <c r="G1079" s="71">
        <v>1400</v>
      </c>
      <c r="H1079" s="58"/>
      <c r="I1079" s="59"/>
    </row>
    <row r="1080" spans="1:9" s="4" customFormat="1" ht="15.75" customHeight="1" x14ac:dyDescent="0.25">
      <c r="A1080" s="57">
        <v>488</v>
      </c>
      <c r="B1080" s="170" t="s">
        <v>785</v>
      </c>
      <c r="C1080" s="163"/>
      <c r="D1080" s="66">
        <v>500</v>
      </c>
      <c r="E1080" s="66">
        <v>500</v>
      </c>
      <c r="F1080" s="71">
        <v>500</v>
      </c>
      <c r="G1080" s="71">
        <v>500</v>
      </c>
      <c r="H1080" s="58"/>
      <c r="I1080" s="59"/>
    </row>
    <row r="1081" spans="1:9" s="4" customFormat="1" ht="15.75" customHeight="1" x14ac:dyDescent="0.25">
      <c r="A1081" s="57">
        <v>489</v>
      </c>
      <c r="B1081" s="170" t="s">
        <v>786</v>
      </c>
      <c r="C1081" s="163"/>
      <c r="D1081" s="66">
        <v>900</v>
      </c>
      <c r="E1081" s="66">
        <v>900</v>
      </c>
      <c r="F1081" s="71">
        <v>900</v>
      </c>
      <c r="G1081" s="71">
        <v>900</v>
      </c>
      <c r="H1081" s="58"/>
      <c r="I1081" s="59"/>
    </row>
    <row r="1082" spans="1:9" s="4" customFormat="1" ht="15.75" customHeight="1" x14ac:dyDescent="0.25">
      <c r="A1082" s="57">
        <v>490</v>
      </c>
      <c r="B1082" s="170" t="s">
        <v>787</v>
      </c>
      <c r="C1082" s="163"/>
      <c r="D1082" s="68">
        <v>1470</v>
      </c>
      <c r="E1082" s="68">
        <v>1470</v>
      </c>
      <c r="F1082" s="71">
        <v>1475</v>
      </c>
      <c r="G1082" s="71">
        <v>1475</v>
      </c>
      <c r="H1082" s="150" t="s">
        <v>1018</v>
      </c>
      <c r="I1082" s="151"/>
    </row>
    <row r="1083" spans="1:9" s="4" customFormat="1" ht="30.75" customHeight="1" x14ac:dyDescent="0.25">
      <c r="A1083" s="57">
        <v>491</v>
      </c>
      <c r="B1083" s="170" t="s">
        <v>788</v>
      </c>
      <c r="C1083" s="163"/>
      <c r="D1083" s="68">
        <v>2680</v>
      </c>
      <c r="E1083" s="68">
        <v>2680</v>
      </c>
      <c r="F1083" s="71">
        <v>2680</v>
      </c>
      <c r="G1083" s="71">
        <v>2680</v>
      </c>
      <c r="H1083" s="58"/>
      <c r="I1083" s="59"/>
    </row>
    <row r="1084" spans="1:9" s="4" customFormat="1" ht="31.5" customHeight="1" x14ac:dyDescent="0.25">
      <c r="A1084" s="57">
        <v>492</v>
      </c>
      <c r="B1084" s="170" t="s">
        <v>789</v>
      </c>
      <c r="C1084" s="163"/>
      <c r="D1084" s="68">
        <v>3800</v>
      </c>
      <c r="E1084" s="68">
        <v>3800</v>
      </c>
      <c r="F1084" s="71">
        <v>3800</v>
      </c>
      <c r="G1084" s="71">
        <v>3800</v>
      </c>
      <c r="H1084" s="58"/>
      <c r="I1084" s="59"/>
    </row>
    <row r="1085" spans="1:9" s="4" customFormat="1" ht="33.75" customHeight="1" x14ac:dyDescent="0.25">
      <c r="A1085" s="57">
        <v>493</v>
      </c>
      <c r="B1085" s="159" t="s">
        <v>819</v>
      </c>
      <c r="C1085" s="160"/>
      <c r="D1085" s="58"/>
      <c r="E1085" s="56"/>
      <c r="F1085" s="71"/>
      <c r="G1085" s="71">
        <v>38500</v>
      </c>
      <c r="H1085" s="331" t="s">
        <v>1014</v>
      </c>
      <c r="I1085" s="332"/>
    </row>
    <row r="1086" spans="1:9" s="4" customFormat="1" ht="33" customHeight="1" x14ac:dyDescent="0.25">
      <c r="A1086" s="57">
        <v>494</v>
      </c>
      <c r="B1086" s="159" t="s">
        <v>820</v>
      </c>
      <c r="C1086" s="160"/>
      <c r="D1086" s="58"/>
      <c r="E1086" s="56"/>
      <c r="F1086" s="71"/>
      <c r="G1086" s="71">
        <v>49815</v>
      </c>
      <c r="H1086" s="333"/>
      <c r="I1086" s="334"/>
    </row>
    <row r="1087" spans="1:9" s="4" customFormat="1" ht="31.5" customHeight="1" x14ac:dyDescent="0.25">
      <c r="A1087" s="57">
        <v>495</v>
      </c>
      <c r="B1087" s="159" t="s">
        <v>821</v>
      </c>
      <c r="C1087" s="160"/>
      <c r="D1087" s="58"/>
      <c r="E1087" s="56"/>
      <c r="F1087" s="71"/>
      <c r="G1087" s="71">
        <v>28675</v>
      </c>
      <c r="H1087" s="333"/>
      <c r="I1087" s="334"/>
    </row>
    <row r="1088" spans="1:9" s="4" customFormat="1" ht="33.75" customHeight="1" x14ac:dyDescent="0.25">
      <c r="A1088" s="57">
        <v>496</v>
      </c>
      <c r="B1088" s="159" t="s">
        <v>822</v>
      </c>
      <c r="C1088" s="160"/>
      <c r="D1088" s="58"/>
      <c r="E1088" s="56"/>
      <c r="F1088" s="71"/>
      <c r="G1088" s="71">
        <v>28675</v>
      </c>
      <c r="H1088" s="333"/>
      <c r="I1088" s="334"/>
    </row>
    <row r="1089" spans="1:9" s="4" customFormat="1" ht="31.5" customHeight="1" x14ac:dyDescent="0.25">
      <c r="A1089" s="57">
        <v>497</v>
      </c>
      <c r="B1089" s="159" t="s">
        <v>823</v>
      </c>
      <c r="C1089" s="160"/>
      <c r="D1089" s="58"/>
      <c r="E1089" s="56"/>
      <c r="F1089" s="71"/>
      <c r="G1089" s="71">
        <v>28500</v>
      </c>
      <c r="H1089" s="333"/>
      <c r="I1089" s="334"/>
    </row>
    <row r="1090" spans="1:9" s="4" customFormat="1" ht="15.75" customHeight="1" x14ac:dyDescent="0.25">
      <c r="A1090" s="57">
        <v>498</v>
      </c>
      <c r="B1090" s="159" t="s">
        <v>824</v>
      </c>
      <c r="C1090" s="160"/>
      <c r="D1090" s="58"/>
      <c r="E1090" s="56"/>
      <c r="F1090" s="71"/>
      <c r="G1090" s="71">
        <v>11000</v>
      </c>
      <c r="H1090" s="333"/>
      <c r="I1090" s="334"/>
    </row>
    <row r="1091" spans="1:9" s="4" customFormat="1" ht="30" customHeight="1" x14ac:dyDescent="0.25">
      <c r="A1091" s="57">
        <v>499</v>
      </c>
      <c r="B1091" s="159" t="s">
        <v>825</v>
      </c>
      <c r="C1091" s="160"/>
      <c r="D1091" s="58"/>
      <c r="E1091" s="56"/>
      <c r="F1091" s="71"/>
      <c r="G1091" s="71">
        <v>14985</v>
      </c>
      <c r="H1091" s="333"/>
      <c r="I1091" s="334"/>
    </row>
    <row r="1092" spans="1:9" s="4" customFormat="1" ht="15.75" customHeight="1" x14ac:dyDescent="0.25">
      <c r="A1092" s="57">
        <v>500</v>
      </c>
      <c r="B1092" s="159" t="s">
        <v>826</v>
      </c>
      <c r="C1092" s="160"/>
      <c r="D1092" s="58"/>
      <c r="E1092" s="56"/>
      <c r="F1092" s="71"/>
      <c r="G1092" s="71">
        <v>34660</v>
      </c>
      <c r="H1092" s="333"/>
      <c r="I1092" s="334"/>
    </row>
    <row r="1093" spans="1:9" s="4" customFormat="1" ht="15.75" customHeight="1" x14ac:dyDescent="0.25">
      <c r="A1093" s="57">
        <v>501</v>
      </c>
      <c r="B1093" s="159" t="s">
        <v>827</v>
      </c>
      <c r="C1093" s="160"/>
      <c r="D1093" s="58"/>
      <c r="E1093" s="56"/>
      <c r="F1093" s="71"/>
      <c r="G1093" s="71">
        <v>37000</v>
      </c>
      <c r="H1093" s="333"/>
      <c r="I1093" s="334"/>
    </row>
    <row r="1094" spans="1:9" s="4" customFormat="1" ht="15.75" customHeight="1" x14ac:dyDescent="0.25">
      <c r="A1094" s="57">
        <v>502</v>
      </c>
      <c r="B1094" s="159" t="s">
        <v>828</v>
      </c>
      <c r="C1094" s="160"/>
      <c r="D1094" s="58"/>
      <c r="E1094" s="56"/>
      <c r="F1094" s="71"/>
      <c r="G1094" s="71">
        <v>36300</v>
      </c>
      <c r="H1094" s="333"/>
      <c r="I1094" s="334"/>
    </row>
    <row r="1095" spans="1:9" s="4" customFormat="1" ht="15.75" customHeight="1" x14ac:dyDescent="0.25">
      <c r="A1095" s="57">
        <v>503</v>
      </c>
      <c r="B1095" s="159" t="s">
        <v>829</v>
      </c>
      <c r="C1095" s="160"/>
      <c r="D1095" s="58"/>
      <c r="E1095" s="56"/>
      <c r="F1095" s="71"/>
      <c r="G1095" s="71">
        <v>8000</v>
      </c>
      <c r="H1095" s="333"/>
      <c r="I1095" s="334"/>
    </row>
    <row r="1096" spans="1:9" s="4" customFormat="1" ht="33.75" customHeight="1" x14ac:dyDescent="0.25">
      <c r="A1096" s="57">
        <v>504</v>
      </c>
      <c r="B1096" s="159" t="s">
        <v>830</v>
      </c>
      <c r="C1096" s="160"/>
      <c r="D1096" s="58"/>
      <c r="E1096" s="56"/>
      <c r="F1096" s="71"/>
      <c r="G1096" s="71">
        <v>16500</v>
      </c>
      <c r="H1096" s="333"/>
      <c r="I1096" s="334"/>
    </row>
    <row r="1097" spans="1:9" s="4" customFormat="1" ht="33" customHeight="1" x14ac:dyDescent="0.25">
      <c r="A1097" s="57">
        <v>505</v>
      </c>
      <c r="B1097" s="159" t="s">
        <v>831</v>
      </c>
      <c r="C1097" s="160"/>
      <c r="D1097" s="58"/>
      <c r="E1097" s="56"/>
      <c r="F1097" s="71"/>
      <c r="G1097" s="71">
        <v>17350</v>
      </c>
      <c r="H1097" s="335"/>
      <c r="I1097" s="336"/>
    </row>
    <row r="1098" spans="1:9" s="4" customFormat="1" ht="15.75" customHeight="1" x14ac:dyDescent="0.25">
      <c r="A1098" s="56">
        <v>506</v>
      </c>
      <c r="B1098" s="159" t="s">
        <v>832</v>
      </c>
      <c r="C1098" s="160"/>
      <c r="D1098" s="56"/>
      <c r="E1098" s="71">
        <v>1995</v>
      </c>
      <c r="F1098" s="71">
        <v>1995</v>
      </c>
      <c r="G1098" s="71">
        <v>1995</v>
      </c>
      <c r="H1098" s="345" t="s">
        <v>1017</v>
      </c>
      <c r="I1098" s="346"/>
    </row>
    <row r="1099" spans="1:9" s="4" customFormat="1" ht="15.75" customHeight="1" x14ac:dyDescent="0.25">
      <c r="A1099" s="56">
        <v>507</v>
      </c>
      <c r="B1099" s="159" t="s">
        <v>833</v>
      </c>
      <c r="C1099" s="160"/>
      <c r="D1099" s="56"/>
      <c r="E1099" s="71">
        <v>1225</v>
      </c>
      <c r="F1099" s="71">
        <v>1225</v>
      </c>
      <c r="G1099" s="71">
        <v>1225</v>
      </c>
      <c r="H1099" s="347"/>
      <c r="I1099" s="348"/>
    </row>
    <row r="1100" spans="1:9" s="4" customFormat="1" ht="15.75" customHeight="1" x14ac:dyDescent="0.25">
      <c r="A1100" s="150" t="s">
        <v>314</v>
      </c>
      <c r="B1100" s="210"/>
      <c r="C1100" s="210"/>
      <c r="D1100" s="210"/>
      <c r="E1100" s="210"/>
      <c r="F1100" s="210"/>
      <c r="G1100" s="210"/>
      <c r="H1100" s="210"/>
      <c r="I1100" s="211"/>
    </row>
    <row r="1101" spans="1:9" s="4" customFormat="1" ht="15.75" customHeight="1" x14ac:dyDescent="0.25">
      <c r="A1101" s="57">
        <v>1</v>
      </c>
      <c r="B1101" s="159" t="s">
        <v>790</v>
      </c>
      <c r="C1101" s="160"/>
      <c r="D1101" s="7">
        <v>1500</v>
      </c>
      <c r="E1101" s="7">
        <v>1500</v>
      </c>
      <c r="F1101" s="7">
        <v>1500</v>
      </c>
      <c r="G1101" s="7">
        <v>1500</v>
      </c>
      <c r="H1101" s="159"/>
      <c r="I1101" s="160"/>
    </row>
    <row r="1102" spans="1:9" s="4" customFormat="1" ht="15.75" customHeight="1" x14ac:dyDescent="0.25">
      <c r="A1102" s="57">
        <v>2</v>
      </c>
      <c r="B1102" s="159" t="s">
        <v>791</v>
      </c>
      <c r="C1102" s="160"/>
      <c r="D1102" s="7">
        <v>750</v>
      </c>
      <c r="E1102" s="7">
        <v>750</v>
      </c>
      <c r="F1102" s="7">
        <v>750</v>
      </c>
      <c r="G1102" s="7">
        <v>750</v>
      </c>
      <c r="H1102" s="159"/>
      <c r="I1102" s="160"/>
    </row>
    <row r="1103" spans="1:9" s="4" customFormat="1" ht="36.75" customHeight="1" x14ac:dyDescent="0.25">
      <c r="A1103" s="57">
        <v>3</v>
      </c>
      <c r="B1103" s="159" t="s">
        <v>792</v>
      </c>
      <c r="C1103" s="160"/>
      <c r="D1103" s="7">
        <v>5760</v>
      </c>
      <c r="E1103" s="7">
        <v>5760</v>
      </c>
      <c r="F1103" s="7">
        <v>5760</v>
      </c>
      <c r="G1103" s="7">
        <v>5760</v>
      </c>
      <c r="H1103" s="54"/>
      <c r="I1103" s="55"/>
    </row>
    <row r="1104" spans="1:9" s="4" customFormat="1" ht="30.75" customHeight="1" x14ac:dyDescent="0.25">
      <c r="A1104" s="57">
        <v>4</v>
      </c>
      <c r="B1104" s="159" t="s">
        <v>793</v>
      </c>
      <c r="C1104" s="160"/>
      <c r="D1104" s="7">
        <v>250</v>
      </c>
      <c r="E1104" s="7">
        <v>250</v>
      </c>
      <c r="F1104" s="7">
        <v>250</v>
      </c>
      <c r="G1104" s="7">
        <v>250</v>
      </c>
      <c r="H1104" s="54"/>
      <c r="I1104" s="55"/>
    </row>
    <row r="1105" spans="1:9" ht="15.75" x14ac:dyDescent="0.25">
      <c r="A1105" s="57">
        <v>5</v>
      </c>
      <c r="B1105" s="159" t="s">
        <v>794</v>
      </c>
      <c r="C1105" s="160"/>
      <c r="D1105" s="7">
        <v>10</v>
      </c>
      <c r="E1105" s="7">
        <v>10</v>
      </c>
      <c r="F1105" s="7">
        <v>10</v>
      </c>
      <c r="G1105" s="7">
        <v>10</v>
      </c>
      <c r="H1105" s="54"/>
      <c r="I1105" s="55"/>
    </row>
    <row r="1106" spans="1:9" ht="15.75" x14ac:dyDescent="0.25">
      <c r="A1106" s="57">
        <v>6</v>
      </c>
      <c r="B1106" s="159" t="s">
        <v>795</v>
      </c>
      <c r="C1106" s="160"/>
      <c r="D1106" s="7">
        <v>70</v>
      </c>
      <c r="E1106" s="7">
        <v>70</v>
      </c>
      <c r="F1106" s="7">
        <v>70</v>
      </c>
      <c r="G1106" s="7">
        <v>70</v>
      </c>
      <c r="H1106" s="54"/>
      <c r="I1106" s="55"/>
    </row>
    <row r="1107" spans="1:9" ht="15.75" x14ac:dyDescent="0.25">
      <c r="A1107" s="57">
        <v>7</v>
      </c>
      <c r="B1107" s="159" t="s">
        <v>796</v>
      </c>
      <c r="C1107" s="160"/>
      <c r="D1107" s="7">
        <v>150</v>
      </c>
      <c r="E1107" s="7">
        <v>150</v>
      </c>
      <c r="F1107" s="7">
        <v>150</v>
      </c>
      <c r="G1107" s="7">
        <v>150</v>
      </c>
      <c r="H1107" s="54"/>
      <c r="I1107" s="55"/>
    </row>
    <row r="1108" spans="1:9" ht="31.5" customHeight="1" x14ac:dyDescent="0.25">
      <c r="A1108" s="57">
        <v>8</v>
      </c>
      <c r="B1108" s="159" t="s">
        <v>797</v>
      </c>
      <c r="C1108" s="167"/>
      <c r="D1108" s="7">
        <v>400</v>
      </c>
      <c r="E1108" s="7">
        <v>400</v>
      </c>
      <c r="F1108" s="7">
        <v>400</v>
      </c>
      <c r="G1108" s="7">
        <v>400</v>
      </c>
      <c r="H1108" s="54"/>
      <c r="I1108" s="55"/>
    </row>
    <row r="1109" spans="1:9" ht="15.75" x14ac:dyDescent="0.25">
      <c r="A1109" s="57">
        <v>9</v>
      </c>
      <c r="B1109" s="159" t="s">
        <v>798</v>
      </c>
      <c r="C1109" s="160"/>
      <c r="D1109" s="7">
        <v>1585</v>
      </c>
      <c r="E1109" s="7">
        <v>1585</v>
      </c>
      <c r="F1109" s="7">
        <v>1585</v>
      </c>
      <c r="G1109" s="7">
        <v>1585</v>
      </c>
      <c r="H1109" s="54"/>
      <c r="I1109" s="55"/>
    </row>
    <row r="1110" spans="1:9" ht="15.75" x14ac:dyDescent="0.25">
      <c r="A1110" s="57">
        <v>10</v>
      </c>
      <c r="B1110" s="159" t="s">
        <v>799</v>
      </c>
      <c r="C1110" s="160"/>
      <c r="D1110" s="7">
        <v>995</v>
      </c>
      <c r="E1110" s="7">
        <v>995</v>
      </c>
      <c r="F1110" s="7">
        <v>995</v>
      </c>
      <c r="G1110" s="7">
        <v>995</v>
      </c>
      <c r="H1110" s="54"/>
      <c r="I1110" s="55"/>
    </row>
    <row r="1111" spans="1:9" ht="15.75" x14ac:dyDescent="0.25">
      <c r="A1111" s="13"/>
      <c r="B1111" s="14"/>
      <c r="C1111" s="14"/>
      <c r="D1111" s="15"/>
      <c r="E1111" s="15"/>
      <c r="F1111" s="15"/>
      <c r="G1111" s="15"/>
      <c r="H1111" s="16"/>
      <c r="I1111" s="16"/>
    </row>
    <row r="1112" spans="1:9" ht="18.75" x14ac:dyDescent="0.3">
      <c r="A1112" s="182" t="s">
        <v>301</v>
      </c>
      <c r="B1112" s="182"/>
      <c r="C1112" s="182"/>
      <c r="D1112" s="182"/>
      <c r="E1112" s="182"/>
      <c r="F1112" s="182"/>
      <c r="G1112" s="182"/>
      <c r="H1112" s="182"/>
      <c r="I1112" s="182"/>
    </row>
    <row r="1113" spans="1:9" ht="15.75" x14ac:dyDescent="0.25">
      <c r="A1113" s="209" t="s">
        <v>140</v>
      </c>
      <c r="B1113" s="209"/>
      <c r="C1113" s="209" t="s">
        <v>141</v>
      </c>
      <c r="D1113" s="209"/>
      <c r="E1113" s="209" t="s">
        <v>142</v>
      </c>
      <c r="F1113" s="209"/>
      <c r="G1113" s="209" t="s">
        <v>143</v>
      </c>
      <c r="H1113" s="209"/>
      <c r="I1113" s="209" t="s">
        <v>144</v>
      </c>
    </row>
    <row r="1114" spans="1:9" ht="33.75" customHeight="1" x14ac:dyDescent="0.25">
      <c r="A1114" s="209"/>
      <c r="B1114" s="209"/>
      <c r="C1114" s="22" t="s">
        <v>145</v>
      </c>
      <c r="D1114" s="22" t="s">
        <v>146</v>
      </c>
      <c r="E1114" s="22" t="s">
        <v>145</v>
      </c>
      <c r="F1114" s="22" t="s">
        <v>146</v>
      </c>
      <c r="G1114" s="22" t="s">
        <v>145</v>
      </c>
      <c r="H1114" s="22" t="s">
        <v>146</v>
      </c>
      <c r="I1114" s="209"/>
    </row>
    <row r="1115" spans="1:9" ht="33.75" customHeight="1" x14ac:dyDescent="0.25">
      <c r="A1115" s="159" t="s">
        <v>33</v>
      </c>
      <c r="B1115" s="160"/>
      <c r="C1115" s="60">
        <v>104964</v>
      </c>
      <c r="D1115" s="6">
        <f>D1116+D1117+D1118+D1122</f>
        <v>12801</v>
      </c>
      <c r="E1115" s="6">
        <f>E1116+E1117+E1118+E1119+1145</f>
        <v>144163</v>
      </c>
      <c r="F1115" s="6">
        <f>F1116+F1117+F1118+F1122</f>
        <v>14860</v>
      </c>
      <c r="G1115" s="6">
        <f>E1115-C1115</f>
        <v>39199</v>
      </c>
      <c r="H1115" s="6">
        <f>F1115-D1115</f>
        <v>2059</v>
      </c>
      <c r="I1115" s="6"/>
    </row>
    <row r="1116" spans="1:9" ht="18.75" customHeight="1" x14ac:dyDescent="0.25">
      <c r="A1116" s="159" t="s">
        <v>147</v>
      </c>
      <c r="B1116" s="160"/>
      <c r="C1116" s="60">
        <f>20755+D1116</f>
        <v>20992</v>
      </c>
      <c r="D1116" s="6">
        <v>237</v>
      </c>
      <c r="E1116" s="6">
        <f>27328+508+F1116</f>
        <v>28150</v>
      </c>
      <c r="F1116" s="6">
        <v>314</v>
      </c>
      <c r="G1116" s="6">
        <f t="shared" ref="G1116:G1122" si="27">E1116-C1116</f>
        <v>7158</v>
      </c>
      <c r="H1116" s="6">
        <f>F1116-D1116</f>
        <v>77</v>
      </c>
      <c r="I1116" s="6"/>
    </row>
    <row r="1117" spans="1:9" ht="15.75" x14ac:dyDescent="0.25">
      <c r="A1117" s="159" t="s">
        <v>148</v>
      </c>
      <c r="B1117" s="160"/>
      <c r="C1117" s="60">
        <f>D1117+60463+5282</f>
        <v>77080</v>
      </c>
      <c r="D1117" s="6">
        <v>11335</v>
      </c>
      <c r="E1117" s="6">
        <f>7061+84032+F1117+33+426</f>
        <v>104834</v>
      </c>
      <c r="F1117" s="6">
        <v>13282</v>
      </c>
      <c r="G1117" s="6">
        <f t="shared" si="27"/>
        <v>27754</v>
      </c>
      <c r="H1117" s="6">
        <f>F1117-D1117</f>
        <v>1947</v>
      </c>
      <c r="I1117" s="6"/>
    </row>
    <row r="1118" spans="1:9" s="4" customFormat="1" ht="38.25" customHeight="1" x14ac:dyDescent="0.25">
      <c r="A1118" s="159" t="s">
        <v>149</v>
      </c>
      <c r="B1118" s="160"/>
      <c r="C1118" s="60">
        <f>1192+D1118</f>
        <v>1532</v>
      </c>
      <c r="D1118" s="6">
        <v>340</v>
      </c>
      <c r="E1118" s="6">
        <f>1460+6+F1118</f>
        <v>1837</v>
      </c>
      <c r="F1118" s="6">
        <v>371</v>
      </c>
      <c r="G1118" s="6">
        <f t="shared" si="27"/>
        <v>305</v>
      </c>
      <c r="H1118" s="6">
        <f>F1118-D1118</f>
        <v>31</v>
      </c>
      <c r="I1118" s="6"/>
    </row>
    <row r="1119" spans="1:9" s="4" customFormat="1" ht="15.75" x14ac:dyDescent="0.25">
      <c r="A1119" s="159" t="s">
        <v>150</v>
      </c>
      <c r="B1119" s="160"/>
      <c r="C1119" s="60">
        <f>4471</f>
        <v>4471</v>
      </c>
      <c r="D1119" s="6"/>
      <c r="E1119" s="6">
        <f>408+7789</f>
        <v>8197</v>
      </c>
      <c r="F1119" s="6"/>
      <c r="G1119" s="6">
        <f t="shared" si="27"/>
        <v>3726</v>
      </c>
      <c r="H1119" s="6"/>
      <c r="I1119" s="6"/>
    </row>
    <row r="1120" spans="1:9" ht="15.75" x14ac:dyDescent="0.25">
      <c r="A1120" s="159" t="s">
        <v>151</v>
      </c>
      <c r="B1120" s="160"/>
      <c r="C1120" s="60"/>
      <c r="D1120" s="6"/>
      <c r="E1120" s="6"/>
      <c r="F1120" s="6"/>
      <c r="G1120" s="6">
        <f t="shared" si="27"/>
        <v>0</v>
      </c>
      <c r="H1120" s="6"/>
      <c r="I1120" s="6"/>
    </row>
    <row r="1121" spans="1:9" ht="15.75" x14ac:dyDescent="0.25">
      <c r="A1121" s="159" t="s">
        <v>152</v>
      </c>
      <c r="B1121" s="160"/>
      <c r="C1121" s="60"/>
      <c r="D1121" s="6"/>
      <c r="E1121" s="6"/>
      <c r="F1121" s="6"/>
      <c r="G1121" s="6">
        <f t="shared" si="27"/>
        <v>0</v>
      </c>
      <c r="H1121" s="6"/>
      <c r="I1121" s="6"/>
    </row>
    <row r="1122" spans="1:9" ht="15.75" x14ac:dyDescent="0.25">
      <c r="A1122" s="159" t="s">
        <v>153</v>
      </c>
      <c r="B1122" s="160"/>
      <c r="C1122" s="60"/>
      <c r="D1122" s="6">
        <v>889</v>
      </c>
      <c r="E1122" s="6"/>
      <c r="F1122" s="6">
        <v>893</v>
      </c>
      <c r="G1122" s="6">
        <f t="shared" si="27"/>
        <v>0</v>
      </c>
      <c r="H1122" s="6">
        <f>F1122-D1122</f>
        <v>4</v>
      </c>
      <c r="I1122" s="6"/>
    </row>
    <row r="1123" spans="1:9" ht="18.75" x14ac:dyDescent="0.3">
      <c r="A1123" s="2"/>
      <c r="B1123" s="2"/>
    </row>
    <row r="1124" spans="1:9" ht="18.75" x14ac:dyDescent="0.3">
      <c r="A1124" s="182" t="s">
        <v>302</v>
      </c>
      <c r="B1124" s="182"/>
      <c r="C1124" s="182"/>
      <c r="D1124" s="182"/>
      <c r="E1124" s="182"/>
      <c r="F1124" s="182"/>
      <c r="G1124" s="182"/>
      <c r="H1124" s="182"/>
      <c r="I1124" s="182"/>
    </row>
    <row r="1125" spans="1:9" ht="15.75" x14ac:dyDescent="0.25">
      <c r="A1125" s="205" t="s">
        <v>140</v>
      </c>
      <c r="B1125" s="205"/>
      <c r="C1125" s="205" t="s">
        <v>154</v>
      </c>
      <c r="D1125" s="205"/>
      <c r="E1125" s="205" t="s">
        <v>155</v>
      </c>
      <c r="F1125" s="205"/>
      <c r="G1125" s="205" t="s">
        <v>143</v>
      </c>
      <c r="H1125" s="205"/>
      <c r="I1125" s="205" t="s">
        <v>156</v>
      </c>
    </row>
    <row r="1126" spans="1:9" ht="34.5" customHeight="1" x14ac:dyDescent="0.25">
      <c r="A1126" s="205"/>
      <c r="B1126" s="205"/>
      <c r="C1126" s="24" t="s">
        <v>145</v>
      </c>
      <c r="D1126" s="24" t="s">
        <v>157</v>
      </c>
      <c r="E1126" s="24" t="s">
        <v>145</v>
      </c>
      <c r="F1126" s="24" t="s">
        <v>157</v>
      </c>
      <c r="G1126" s="24" t="s">
        <v>145</v>
      </c>
      <c r="H1126" s="24" t="s">
        <v>157</v>
      </c>
      <c r="I1126" s="205"/>
    </row>
    <row r="1127" spans="1:9" ht="15.75" x14ac:dyDescent="0.25">
      <c r="A1127" s="184" t="s">
        <v>33</v>
      </c>
      <c r="B1127" s="184"/>
      <c r="C1127" s="8">
        <v>289</v>
      </c>
      <c r="D1127" s="8">
        <v>30</v>
      </c>
      <c r="E1127" s="8">
        <v>361</v>
      </c>
      <c r="F1127" s="8">
        <v>17</v>
      </c>
      <c r="G1127" s="8">
        <v>72</v>
      </c>
      <c r="H1127" s="8">
        <v>-13</v>
      </c>
      <c r="I1127" s="6" t="s">
        <v>950</v>
      </c>
    </row>
    <row r="1128" spans="1:9" ht="15.75" x14ac:dyDescent="0.25">
      <c r="A1128" s="184" t="s">
        <v>147</v>
      </c>
      <c r="B1128" s="184"/>
      <c r="C1128" s="8">
        <v>32</v>
      </c>
      <c r="D1128" s="8">
        <v>13</v>
      </c>
      <c r="E1128" s="8">
        <v>33</v>
      </c>
      <c r="F1128" s="8">
        <v>9</v>
      </c>
      <c r="G1128" s="8">
        <v>1</v>
      </c>
      <c r="H1128" s="8">
        <v>-4</v>
      </c>
      <c r="I1128" s="6" t="s">
        <v>950</v>
      </c>
    </row>
    <row r="1129" spans="1:9" ht="15.75" x14ac:dyDescent="0.25">
      <c r="A1129" s="184" t="s">
        <v>148</v>
      </c>
      <c r="B1129" s="184"/>
      <c r="C1129" s="8">
        <v>36</v>
      </c>
      <c r="D1129" s="8">
        <v>13</v>
      </c>
      <c r="E1129" s="8">
        <v>49</v>
      </c>
      <c r="F1129" s="8">
        <v>4</v>
      </c>
      <c r="G1129" s="8">
        <v>13</v>
      </c>
      <c r="H1129" s="8">
        <v>-9</v>
      </c>
      <c r="I1129" s="6" t="s">
        <v>950</v>
      </c>
    </row>
    <row r="1130" spans="1:9" ht="60" customHeight="1" x14ac:dyDescent="0.25">
      <c r="A1130" s="184" t="s">
        <v>149</v>
      </c>
      <c r="B1130" s="184"/>
      <c r="C1130" s="8"/>
      <c r="D1130" s="8"/>
      <c r="E1130" s="8"/>
      <c r="F1130" s="8"/>
      <c r="G1130" s="8"/>
      <c r="H1130" s="8"/>
      <c r="I1130" s="6"/>
    </row>
    <row r="1131" spans="1:9" ht="15.75" x14ac:dyDescent="0.25">
      <c r="A1131" s="184" t="s">
        <v>150</v>
      </c>
      <c r="B1131" s="184"/>
      <c r="C1131" s="8"/>
      <c r="D1131" s="8"/>
      <c r="E1131" s="8"/>
      <c r="F1131" s="8"/>
      <c r="G1131" s="8"/>
      <c r="H1131" s="8"/>
      <c r="I1131" s="6"/>
    </row>
    <row r="1132" spans="1:9" ht="15.75" x14ac:dyDescent="0.25">
      <c r="A1132" s="184" t="s">
        <v>151</v>
      </c>
      <c r="B1132" s="184"/>
      <c r="C1132" s="8"/>
      <c r="D1132" s="8"/>
      <c r="E1132" s="8"/>
      <c r="F1132" s="8"/>
      <c r="G1132" s="8"/>
      <c r="H1132" s="8"/>
      <c r="I1132" s="6"/>
    </row>
    <row r="1133" spans="1:9" ht="15.75" x14ac:dyDescent="0.25">
      <c r="A1133" s="184" t="s">
        <v>152</v>
      </c>
      <c r="B1133" s="184"/>
      <c r="C1133" s="8"/>
      <c r="D1133" s="8"/>
      <c r="E1133" s="8"/>
      <c r="F1133" s="8"/>
      <c r="G1133" s="8"/>
      <c r="H1133" s="8"/>
      <c r="I1133" s="6"/>
    </row>
    <row r="1134" spans="1:9" ht="15.75" x14ac:dyDescent="0.25">
      <c r="A1134" s="184" t="s">
        <v>153</v>
      </c>
      <c r="B1134" s="184"/>
      <c r="C1134" s="8">
        <v>221</v>
      </c>
      <c r="D1134" s="8">
        <v>4</v>
      </c>
      <c r="E1134" s="8">
        <v>279</v>
      </c>
      <c r="F1134" s="8">
        <v>4</v>
      </c>
      <c r="G1134" s="8">
        <v>58</v>
      </c>
      <c r="H1134" s="8">
        <v>0</v>
      </c>
      <c r="I1134" s="6" t="s">
        <v>950</v>
      </c>
    </row>
    <row r="1135" spans="1:9" ht="18.75" x14ac:dyDescent="0.3">
      <c r="A1135" s="2"/>
      <c r="B1135" s="2"/>
    </row>
    <row r="1136" spans="1:9" ht="18.75" x14ac:dyDescent="0.3">
      <c r="A1136" s="182" t="s">
        <v>303</v>
      </c>
      <c r="B1136" s="182"/>
      <c r="C1136" s="182"/>
      <c r="D1136" s="182"/>
      <c r="E1136" s="182"/>
      <c r="F1136" s="182"/>
      <c r="G1136" s="182"/>
      <c r="H1136" s="182"/>
      <c r="I1136" s="182"/>
    </row>
    <row r="1137" spans="1:9" ht="31.5" x14ac:dyDescent="0.25">
      <c r="A1137" s="205" t="s">
        <v>42</v>
      </c>
      <c r="B1137" s="205"/>
      <c r="C1137" s="24" t="s">
        <v>129</v>
      </c>
      <c r="D1137" s="24" t="s">
        <v>158</v>
      </c>
      <c r="E1137" s="24" t="s">
        <v>159</v>
      </c>
      <c r="F1137" s="205" t="s">
        <v>160</v>
      </c>
      <c r="G1137" s="205"/>
      <c r="H1137" s="205"/>
      <c r="I1137" s="205"/>
    </row>
    <row r="1138" spans="1:9" ht="31.5" customHeight="1" x14ac:dyDescent="0.25">
      <c r="A1138" s="74">
        <v>1</v>
      </c>
      <c r="B1138" s="74" t="s">
        <v>147</v>
      </c>
      <c r="C1138" s="6" t="s">
        <v>835</v>
      </c>
      <c r="D1138" s="6">
        <v>27328</v>
      </c>
      <c r="E1138" s="6">
        <v>100</v>
      </c>
      <c r="F1138" s="184"/>
      <c r="G1138" s="184"/>
      <c r="H1138" s="184"/>
      <c r="I1138" s="184"/>
    </row>
    <row r="1139" spans="1:9" ht="15.75" x14ac:dyDescent="0.25">
      <c r="A1139" s="74">
        <v>2</v>
      </c>
      <c r="B1139" s="74" t="s">
        <v>840</v>
      </c>
      <c r="C1139" s="6"/>
      <c r="D1139" s="6"/>
      <c r="E1139" s="6"/>
      <c r="F1139" s="184"/>
      <c r="G1139" s="184"/>
      <c r="H1139" s="184"/>
      <c r="I1139" s="184"/>
    </row>
    <row r="1140" spans="1:9" ht="15.75" x14ac:dyDescent="0.25">
      <c r="A1140" s="74"/>
      <c r="B1140" s="74" t="s">
        <v>841</v>
      </c>
      <c r="C1140" s="6" t="s">
        <v>836</v>
      </c>
      <c r="D1140" s="6">
        <v>98893</v>
      </c>
      <c r="E1140" s="6">
        <v>84.97</v>
      </c>
      <c r="F1140" s="184" t="s">
        <v>843</v>
      </c>
      <c r="G1140" s="184"/>
      <c r="H1140" s="184"/>
      <c r="I1140" s="184"/>
    </row>
    <row r="1141" spans="1:9" ht="15.75" x14ac:dyDescent="0.25">
      <c r="A1141" s="62"/>
      <c r="B1141" s="62" t="s">
        <v>837</v>
      </c>
      <c r="C1141" s="6" t="s">
        <v>838</v>
      </c>
      <c r="D1141" s="6">
        <v>10210</v>
      </c>
      <c r="E1141" s="6">
        <v>69.150000000000006</v>
      </c>
      <c r="F1141" s="184" t="s">
        <v>842</v>
      </c>
      <c r="G1141" s="184"/>
      <c r="H1141" s="184"/>
      <c r="I1141" s="184"/>
    </row>
    <row r="1142" spans="1:9" s="10" customFormat="1" ht="63.75" customHeight="1" x14ac:dyDescent="0.25">
      <c r="A1142" s="62"/>
      <c r="B1142" s="62" t="s">
        <v>839</v>
      </c>
      <c r="C1142" s="6" t="s">
        <v>836</v>
      </c>
      <c r="D1142" s="6">
        <v>7789</v>
      </c>
      <c r="E1142" s="6">
        <v>100</v>
      </c>
      <c r="F1142" s="184"/>
      <c r="G1142" s="184"/>
      <c r="H1142" s="184"/>
      <c r="I1142" s="184"/>
    </row>
    <row r="1143" spans="1:9" ht="31.5" x14ac:dyDescent="0.25">
      <c r="A1143" s="62">
        <v>3</v>
      </c>
      <c r="B1143" s="62" t="s">
        <v>149</v>
      </c>
      <c r="C1143" s="6" t="s">
        <v>835</v>
      </c>
      <c r="D1143" s="6"/>
      <c r="E1143" s="6">
        <v>100</v>
      </c>
      <c r="F1143" s="184"/>
      <c r="G1143" s="184"/>
      <c r="H1143" s="184"/>
      <c r="I1143" s="184"/>
    </row>
    <row r="1144" spans="1:9" ht="15.75" x14ac:dyDescent="0.25">
      <c r="A1144" s="16"/>
      <c r="B1144" s="16"/>
      <c r="C1144" s="13"/>
      <c r="D1144" s="13"/>
      <c r="E1144" s="13"/>
      <c r="F1144" s="16"/>
      <c r="G1144" s="16"/>
      <c r="H1144" s="16"/>
      <c r="I1144" s="16"/>
    </row>
    <row r="1145" spans="1:9" ht="45.75" customHeight="1" x14ac:dyDescent="0.3">
      <c r="A1145" s="182" t="s">
        <v>304</v>
      </c>
      <c r="B1145" s="182"/>
      <c r="C1145" s="182"/>
      <c r="D1145" s="182"/>
      <c r="E1145" s="182"/>
      <c r="F1145" s="182"/>
      <c r="G1145" s="182"/>
      <c r="H1145" s="182"/>
      <c r="I1145" s="182"/>
    </row>
    <row r="1146" spans="1:9" ht="48" customHeight="1" x14ac:dyDescent="0.25">
      <c r="A1146" s="205" t="s">
        <v>161</v>
      </c>
      <c r="B1146" s="205"/>
      <c r="C1146" s="24" t="s">
        <v>162</v>
      </c>
      <c r="D1146" s="24" t="s">
        <v>163</v>
      </c>
      <c r="E1146" s="24" t="s">
        <v>164</v>
      </c>
      <c r="F1146" s="205" t="s">
        <v>165</v>
      </c>
      <c r="G1146" s="205"/>
      <c r="H1146" s="205"/>
      <c r="I1146" s="205"/>
    </row>
    <row r="1147" spans="1:9" ht="230.25" thickBot="1" x14ac:dyDescent="0.3">
      <c r="A1147" s="87" t="s">
        <v>7</v>
      </c>
      <c r="B1147" s="131" t="s">
        <v>862</v>
      </c>
      <c r="C1147" s="126" t="s">
        <v>863</v>
      </c>
      <c r="D1147" s="46">
        <v>6776327.2200000007</v>
      </c>
      <c r="E1147" s="132">
        <v>6776327.2199999997</v>
      </c>
      <c r="F1147" s="199" t="s">
        <v>864</v>
      </c>
      <c r="G1147" s="199"/>
      <c r="H1147" s="199"/>
      <c r="I1147" s="199"/>
    </row>
    <row r="1148" spans="1:9" ht="166.5" thickBot="1" x14ac:dyDescent="0.3">
      <c r="A1148" s="87" t="s">
        <v>8</v>
      </c>
      <c r="B1148" s="131" t="s">
        <v>865</v>
      </c>
      <c r="C1148" s="126" t="s">
        <v>866</v>
      </c>
      <c r="D1148" s="133">
        <v>41953630</v>
      </c>
      <c r="E1148" s="133">
        <v>41953630</v>
      </c>
      <c r="F1148" s="199"/>
      <c r="G1148" s="199"/>
      <c r="H1148" s="199"/>
      <c r="I1148" s="199"/>
    </row>
    <row r="1149" spans="1:9" ht="216.75" x14ac:dyDescent="0.25">
      <c r="A1149" s="88" t="s">
        <v>9</v>
      </c>
      <c r="B1149" s="134" t="s">
        <v>867</v>
      </c>
      <c r="C1149" s="135" t="s">
        <v>868</v>
      </c>
      <c r="D1149" s="136">
        <v>8000000</v>
      </c>
      <c r="E1149" s="136">
        <v>8000000</v>
      </c>
      <c r="F1149" s="198"/>
      <c r="G1149" s="198"/>
      <c r="H1149" s="198"/>
      <c r="I1149" s="198"/>
    </row>
    <row r="1150" spans="1:9" ht="153" x14ac:dyDescent="0.25">
      <c r="A1150" s="87" t="s">
        <v>869</v>
      </c>
      <c r="B1150" s="131" t="s">
        <v>870</v>
      </c>
      <c r="C1150" s="126" t="s">
        <v>866</v>
      </c>
      <c r="D1150" s="46">
        <v>625838420</v>
      </c>
      <c r="E1150" s="137">
        <v>536410718.42999995</v>
      </c>
      <c r="F1150" s="199" t="s">
        <v>871</v>
      </c>
      <c r="G1150" s="199"/>
      <c r="H1150" s="199"/>
      <c r="I1150" s="199"/>
    </row>
    <row r="1151" spans="1:9" s="10" customFormat="1" ht="76.5" x14ac:dyDescent="0.25">
      <c r="A1151" s="87" t="s">
        <v>872</v>
      </c>
      <c r="B1151" s="138" t="s">
        <v>873</v>
      </c>
      <c r="C1151" s="126" t="s">
        <v>874</v>
      </c>
      <c r="D1151" s="46">
        <v>8612188</v>
      </c>
      <c r="E1151" s="132">
        <v>5206505.8499999996</v>
      </c>
      <c r="F1151" s="199" t="s">
        <v>875</v>
      </c>
      <c r="G1151" s="199"/>
      <c r="H1151" s="199"/>
      <c r="I1151" s="199"/>
    </row>
    <row r="1152" spans="1:9" s="10" customFormat="1" ht="90" x14ac:dyDescent="0.25">
      <c r="A1152" s="87" t="s">
        <v>876</v>
      </c>
      <c r="B1152" s="139" t="s">
        <v>877</v>
      </c>
      <c r="C1152" s="126" t="s">
        <v>866</v>
      </c>
      <c r="D1152" s="46">
        <v>24150000</v>
      </c>
      <c r="E1152" s="132">
        <v>24136399.609999999</v>
      </c>
      <c r="F1152" s="199" t="s">
        <v>878</v>
      </c>
      <c r="G1152" s="199"/>
      <c r="H1152" s="199"/>
      <c r="I1152" s="199"/>
    </row>
    <row r="1153" spans="1:9" s="10" customFormat="1" ht="166.5" x14ac:dyDescent="0.25">
      <c r="A1153" s="87" t="s">
        <v>879</v>
      </c>
      <c r="B1153" s="139" t="s">
        <v>880</v>
      </c>
      <c r="C1153" s="126" t="s">
        <v>866</v>
      </c>
      <c r="D1153" s="46">
        <v>14229500</v>
      </c>
      <c r="E1153" s="132">
        <v>14220612.08</v>
      </c>
      <c r="F1153" s="199" t="s">
        <v>881</v>
      </c>
      <c r="G1153" s="200"/>
      <c r="H1153" s="200"/>
      <c r="I1153" s="200"/>
    </row>
    <row r="1154" spans="1:9" s="10" customFormat="1" ht="102" x14ac:dyDescent="0.25">
      <c r="A1154" s="87" t="s">
        <v>882</v>
      </c>
      <c r="B1154" s="131" t="s">
        <v>883</v>
      </c>
      <c r="C1154" s="126" t="s">
        <v>884</v>
      </c>
      <c r="D1154" s="46">
        <v>13541600</v>
      </c>
      <c r="E1154" s="46">
        <v>13541600</v>
      </c>
      <c r="F1154" s="201"/>
      <c r="G1154" s="201"/>
      <c r="H1154" s="201"/>
      <c r="I1154" s="201"/>
    </row>
    <row r="1155" spans="1:9" s="10" customFormat="1" ht="191.25" x14ac:dyDescent="0.2">
      <c r="A1155" s="75" t="s">
        <v>885</v>
      </c>
      <c r="B1155" s="131" t="s">
        <v>886</v>
      </c>
      <c r="C1155" s="140" t="s">
        <v>887</v>
      </c>
      <c r="D1155" s="141">
        <f>7466443+15500000</f>
        <v>22966443</v>
      </c>
      <c r="E1155" s="141">
        <f>7466443+15500000</f>
        <v>22966443</v>
      </c>
      <c r="F1155" s="184"/>
      <c r="G1155" s="202"/>
      <c r="H1155" s="202"/>
      <c r="I1155" s="202"/>
    </row>
    <row r="1156" spans="1:9" s="10" customFormat="1" ht="178.5" x14ac:dyDescent="0.2">
      <c r="A1156" s="75" t="s">
        <v>888</v>
      </c>
      <c r="B1156" s="131" t="s">
        <v>889</v>
      </c>
      <c r="C1156" s="140" t="s">
        <v>887</v>
      </c>
      <c r="D1156" s="46">
        <v>4770500</v>
      </c>
      <c r="E1156" s="46">
        <v>4770500</v>
      </c>
      <c r="F1156" s="184"/>
      <c r="G1156" s="202"/>
      <c r="H1156" s="202"/>
      <c r="I1156" s="202"/>
    </row>
    <row r="1157" spans="1:9" s="10" customFormat="1" ht="15.75" x14ac:dyDescent="0.25">
      <c r="A1157" s="5"/>
      <c r="B1157" s="5"/>
      <c r="C1157"/>
      <c r="D1157"/>
      <c r="E1157"/>
      <c r="F1157"/>
      <c r="G1157"/>
      <c r="H1157"/>
      <c r="I1157"/>
    </row>
    <row r="1158" spans="1:9" s="10" customFormat="1" ht="18.75" x14ac:dyDescent="0.3">
      <c r="A1158" s="204" t="s">
        <v>209</v>
      </c>
      <c r="B1158" s="204"/>
      <c r="C1158" s="204"/>
      <c r="D1158" s="204"/>
      <c r="E1158" s="204"/>
      <c r="F1158" s="204"/>
      <c r="G1158" s="204"/>
      <c r="H1158" s="204"/>
      <c r="I1158" s="204"/>
    </row>
    <row r="1159" spans="1:9" s="10" customFormat="1" ht="18.75" x14ac:dyDescent="0.3">
      <c r="A1159" s="2"/>
      <c r="B1159" s="2"/>
      <c r="C1159"/>
      <c r="D1159"/>
      <c r="E1159"/>
      <c r="F1159"/>
      <c r="G1159"/>
      <c r="H1159"/>
      <c r="I1159"/>
    </row>
    <row r="1160" spans="1:9" s="10" customFormat="1" ht="31.5" x14ac:dyDescent="0.25">
      <c r="A1160" s="205" t="s">
        <v>42</v>
      </c>
      <c r="B1160" s="205"/>
      <c r="C1160" s="24" t="s">
        <v>18</v>
      </c>
      <c r="D1160" s="24" t="s">
        <v>19</v>
      </c>
      <c r="E1160" s="24" t="s">
        <v>166</v>
      </c>
      <c r="F1160" s="206" t="s">
        <v>165</v>
      </c>
      <c r="G1160" s="207"/>
      <c r="H1160" s="207"/>
      <c r="I1160" s="208"/>
    </row>
    <row r="1161" spans="1:9" s="10" customFormat="1" ht="15.75" x14ac:dyDescent="0.25">
      <c r="A1161" s="209">
        <v>1</v>
      </c>
      <c r="B1161" s="209"/>
      <c r="C1161" s="22">
        <v>2</v>
      </c>
      <c r="D1161" s="22">
        <v>3</v>
      </c>
      <c r="E1161" s="22">
        <v>4</v>
      </c>
      <c r="F1161" s="150">
        <v>5</v>
      </c>
      <c r="G1161" s="210"/>
      <c r="H1161" s="210"/>
      <c r="I1161" s="211"/>
    </row>
    <row r="1162" spans="1:9" ht="96" customHeight="1" x14ac:dyDescent="0.25">
      <c r="A1162" s="184" t="s">
        <v>33</v>
      </c>
      <c r="B1162" s="184"/>
      <c r="C1162" s="96">
        <v>2798313178.96</v>
      </c>
      <c r="D1162" s="96">
        <v>3767010187.3000002</v>
      </c>
      <c r="E1162" s="97" t="s">
        <v>953</v>
      </c>
      <c r="F1162" s="184" t="s">
        <v>968</v>
      </c>
      <c r="G1162" s="184"/>
      <c r="H1162" s="184"/>
      <c r="I1162" s="184"/>
    </row>
    <row r="1163" spans="1:9" ht="96" customHeight="1" x14ac:dyDescent="0.25">
      <c r="A1163" s="183" t="s">
        <v>327</v>
      </c>
      <c r="B1163" s="183"/>
      <c r="C1163" s="99">
        <v>691249592.5</v>
      </c>
      <c r="D1163" s="100">
        <v>1053273516.91</v>
      </c>
      <c r="E1163" s="97" t="s">
        <v>954</v>
      </c>
      <c r="F1163" s="185" t="s">
        <v>969</v>
      </c>
      <c r="G1163" s="186"/>
      <c r="H1163" s="186"/>
      <c r="I1163" s="187"/>
    </row>
    <row r="1164" spans="1:9" ht="96" customHeight="1" x14ac:dyDescent="0.25">
      <c r="A1164" s="183" t="s">
        <v>328</v>
      </c>
      <c r="B1164" s="183"/>
      <c r="C1164" s="101">
        <v>282019160.5</v>
      </c>
      <c r="D1164" s="101">
        <v>633105480.23000002</v>
      </c>
      <c r="E1164" s="97" t="s">
        <v>955</v>
      </c>
      <c r="F1164" s="185" t="s">
        <v>970</v>
      </c>
      <c r="G1164" s="186"/>
      <c r="H1164" s="186"/>
      <c r="I1164" s="187"/>
    </row>
    <row r="1165" spans="1:9" s="10" customFormat="1" ht="96" customHeight="1" x14ac:dyDescent="0.25">
      <c r="A1165" s="203" t="s">
        <v>338</v>
      </c>
      <c r="B1165" s="203"/>
      <c r="C1165" s="101">
        <v>1910218942.27</v>
      </c>
      <c r="D1165" s="101">
        <v>2514155145.4299998</v>
      </c>
      <c r="E1165" s="97" t="s">
        <v>956</v>
      </c>
      <c r="F1165" s="185" t="s">
        <v>971</v>
      </c>
      <c r="G1165" s="186"/>
      <c r="H1165" s="186"/>
      <c r="I1165" s="187"/>
    </row>
    <row r="1166" spans="1:9" ht="96" customHeight="1" x14ac:dyDescent="0.25">
      <c r="A1166" s="183" t="s">
        <v>339</v>
      </c>
      <c r="B1166" s="183"/>
      <c r="C1166" s="101">
        <v>694256885.76999998</v>
      </c>
      <c r="D1166" s="101">
        <v>1074793883.3299999</v>
      </c>
      <c r="E1166" s="97" t="s">
        <v>957</v>
      </c>
      <c r="F1166" s="185" t="s">
        <v>972</v>
      </c>
      <c r="G1166" s="186"/>
      <c r="H1166" s="186"/>
      <c r="I1166" s="187"/>
    </row>
    <row r="1167" spans="1:9" ht="82.5" customHeight="1" x14ac:dyDescent="0.25">
      <c r="A1167" s="183" t="s">
        <v>219</v>
      </c>
      <c r="B1167" s="183"/>
      <c r="C1167" s="101">
        <v>15075471.619999999</v>
      </c>
      <c r="D1167" s="101">
        <v>12266846.66</v>
      </c>
      <c r="E1167" s="102" t="s">
        <v>958</v>
      </c>
      <c r="F1167" s="185" t="s">
        <v>973</v>
      </c>
      <c r="G1167" s="186"/>
      <c r="H1167" s="186"/>
      <c r="I1167" s="187"/>
    </row>
    <row r="1168" spans="1:9" ht="96" customHeight="1" x14ac:dyDescent="0.25">
      <c r="A1168" s="183" t="s">
        <v>220</v>
      </c>
      <c r="B1168" s="183"/>
      <c r="C1168" s="101">
        <v>0</v>
      </c>
      <c r="D1168" s="101">
        <v>0</v>
      </c>
      <c r="E1168" s="102" t="s">
        <v>959</v>
      </c>
      <c r="F1168" s="184"/>
      <c r="G1168" s="184"/>
      <c r="H1168" s="184"/>
      <c r="I1168" s="184"/>
    </row>
    <row r="1169" spans="1:10" ht="52.5" customHeight="1" x14ac:dyDescent="0.25">
      <c r="A1169" s="183" t="s">
        <v>168</v>
      </c>
      <c r="B1169" s="183"/>
      <c r="C1169" s="101">
        <v>75029.8</v>
      </c>
      <c r="D1169" s="101">
        <v>80293.7</v>
      </c>
      <c r="E1169" s="102" t="s">
        <v>960</v>
      </c>
      <c r="F1169" s="185" t="s">
        <v>969</v>
      </c>
      <c r="G1169" s="186"/>
      <c r="H1169" s="186"/>
      <c r="I1169" s="187"/>
      <c r="J1169" s="95"/>
    </row>
    <row r="1170" spans="1:10" ht="25.5" customHeight="1" x14ac:dyDescent="0.25">
      <c r="A1170" s="183" t="s">
        <v>167</v>
      </c>
      <c r="B1170" s="183"/>
      <c r="C1170" s="98"/>
      <c r="D1170" s="98"/>
      <c r="E1170" s="98"/>
      <c r="F1170" s="184"/>
      <c r="G1170" s="184"/>
      <c r="H1170" s="184"/>
      <c r="I1170" s="184"/>
    </row>
    <row r="1171" spans="1:10" ht="25.5" customHeight="1" x14ac:dyDescent="0.25">
      <c r="A1171" s="183" t="s">
        <v>169</v>
      </c>
      <c r="B1171" s="183"/>
      <c r="C1171" s="101">
        <v>1633.4</v>
      </c>
      <c r="D1171" s="101">
        <v>1272.4000000000001</v>
      </c>
      <c r="E1171" s="102" t="s">
        <v>961</v>
      </c>
      <c r="F1171" s="184" t="s">
        <v>974</v>
      </c>
      <c r="G1171" s="184"/>
      <c r="H1171" s="184"/>
      <c r="I1171" s="184"/>
    </row>
    <row r="1172" spans="1:10" ht="18" customHeight="1" x14ac:dyDescent="0.25">
      <c r="A1172" s="183" t="s">
        <v>170</v>
      </c>
      <c r="B1172" s="183"/>
      <c r="C1172" s="101">
        <v>0</v>
      </c>
      <c r="D1172" s="101">
        <v>0</v>
      </c>
      <c r="E1172" s="102" t="s">
        <v>959</v>
      </c>
      <c r="F1172" s="184"/>
      <c r="G1172" s="184"/>
      <c r="H1172" s="184"/>
      <c r="I1172" s="184"/>
    </row>
    <row r="1173" spans="1:10" ht="48" customHeight="1" x14ac:dyDescent="0.25">
      <c r="A1173" s="183" t="s">
        <v>171</v>
      </c>
      <c r="B1173" s="183"/>
      <c r="C1173" s="101">
        <v>37</v>
      </c>
      <c r="D1173" s="101">
        <v>38</v>
      </c>
      <c r="E1173" s="102" t="s">
        <v>962</v>
      </c>
      <c r="F1173" s="185" t="s">
        <v>969</v>
      </c>
      <c r="G1173" s="186"/>
      <c r="H1173" s="186"/>
      <c r="I1173" s="187"/>
    </row>
    <row r="1174" spans="1:10" ht="67.5" customHeight="1" x14ac:dyDescent="0.25">
      <c r="A1174" s="183" t="s">
        <v>172</v>
      </c>
      <c r="B1174" s="183"/>
      <c r="C1174" s="101">
        <f>C1176+C1177</f>
        <v>4763907.62</v>
      </c>
      <c r="D1174" s="101">
        <f>D1176+D1177</f>
        <v>5033101.3800000008</v>
      </c>
      <c r="E1174" s="102" t="s">
        <v>963</v>
      </c>
      <c r="F1174" s="185" t="s">
        <v>975</v>
      </c>
      <c r="G1174" s="186"/>
      <c r="H1174" s="186"/>
      <c r="I1174" s="187"/>
    </row>
    <row r="1175" spans="1:10" ht="23.25" customHeight="1" x14ac:dyDescent="0.25">
      <c r="A1175" s="183" t="s">
        <v>218</v>
      </c>
      <c r="B1175" s="183"/>
      <c r="C1175" s="101"/>
      <c r="D1175" s="101"/>
      <c r="E1175" s="102"/>
      <c r="F1175" s="184"/>
      <c r="G1175" s="184"/>
      <c r="H1175" s="184"/>
      <c r="I1175" s="184"/>
    </row>
    <row r="1176" spans="1:10" ht="32.25" customHeight="1" x14ac:dyDescent="0.25">
      <c r="A1176" s="183" t="s">
        <v>329</v>
      </c>
      <c r="B1176" s="183"/>
      <c r="C1176" s="101">
        <v>4707217</v>
      </c>
      <c r="D1176" s="101">
        <v>4982311.2300000004</v>
      </c>
      <c r="E1176" s="102" t="s">
        <v>964</v>
      </c>
      <c r="F1176" s="185" t="s">
        <v>976</v>
      </c>
      <c r="G1176" s="186"/>
      <c r="H1176" s="186"/>
      <c r="I1176" s="187"/>
    </row>
    <row r="1177" spans="1:10" ht="32.25" customHeight="1" x14ac:dyDescent="0.25">
      <c r="A1177" s="183" t="s">
        <v>334</v>
      </c>
      <c r="B1177" s="183"/>
      <c r="C1177" s="101">
        <v>56690.62</v>
      </c>
      <c r="D1177" s="101">
        <v>50790.15</v>
      </c>
      <c r="E1177" s="102" t="s">
        <v>965</v>
      </c>
      <c r="F1177" s="185" t="s">
        <v>977</v>
      </c>
      <c r="G1177" s="186"/>
      <c r="H1177" s="186"/>
      <c r="I1177" s="187"/>
    </row>
    <row r="1178" spans="1:10" ht="76.5" customHeight="1" x14ac:dyDescent="0.25">
      <c r="A1178" s="183" t="s">
        <v>335</v>
      </c>
      <c r="B1178" s="183"/>
      <c r="C1178" s="189">
        <v>362023924.41000003</v>
      </c>
      <c r="D1178" s="190"/>
      <c r="E1178" s="191"/>
      <c r="F1178" s="185" t="s">
        <v>969</v>
      </c>
      <c r="G1178" s="186"/>
      <c r="H1178" s="186"/>
      <c r="I1178" s="187"/>
    </row>
    <row r="1179" spans="1:10" ht="76.5" customHeight="1" x14ac:dyDescent="0.25">
      <c r="A1179" s="183" t="s">
        <v>330</v>
      </c>
      <c r="B1179" s="183"/>
      <c r="C1179" s="192">
        <v>0</v>
      </c>
      <c r="D1179" s="193"/>
      <c r="E1179" s="194"/>
      <c r="F1179" s="184"/>
      <c r="G1179" s="184"/>
      <c r="H1179" s="184"/>
      <c r="I1179" s="184"/>
    </row>
    <row r="1180" spans="1:10" ht="95.25" customHeight="1" x14ac:dyDescent="0.25">
      <c r="A1180" s="183" t="s">
        <v>336</v>
      </c>
      <c r="B1180" s="183"/>
      <c r="C1180" s="96">
        <v>1758326025.4000001</v>
      </c>
      <c r="D1180" s="96">
        <v>2352782634.3899999</v>
      </c>
      <c r="E1180" s="97" t="s">
        <v>966</v>
      </c>
      <c r="F1180" s="185" t="s">
        <v>978</v>
      </c>
      <c r="G1180" s="186"/>
      <c r="H1180" s="186"/>
      <c r="I1180" s="187"/>
    </row>
    <row r="1181" spans="1:10" ht="98.25" customHeight="1" x14ac:dyDescent="0.25">
      <c r="A1181" s="183" t="s">
        <v>331</v>
      </c>
      <c r="B1181" s="183"/>
      <c r="C1181" s="96">
        <v>692297786.29999995</v>
      </c>
      <c r="D1181" s="96">
        <v>1073514874.67</v>
      </c>
      <c r="E1181" s="97" t="s">
        <v>967</v>
      </c>
      <c r="F1181" s="185" t="s">
        <v>979</v>
      </c>
      <c r="G1181" s="186"/>
      <c r="H1181" s="186"/>
      <c r="I1181" s="187"/>
    </row>
    <row r="1182" spans="1:10" ht="93.75" customHeight="1" x14ac:dyDescent="0.25">
      <c r="A1182" s="183" t="s">
        <v>332</v>
      </c>
      <c r="B1182" s="183"/>
      <c r="C1182" s="195">
        <v>559290788.73000002</v>
      </c>
      <c r="D1182" s="196"/>
      <c r="E1182" s="197"/>
      <c r="F1182" s="185" t="s">
        <v>980</v>
      </c>
      <c r="G1182" s="186"/>
      <c r="H1182" s="186"/>
      <c r="I1182" s="187"/>
    </row>
    <row r="1183" spans="1:10" ht="106.5" customHeight="1" x14ac:dyDescent="0.3">
      <c r="A1183" s="2"/>
      <c r="B1183" s="2" t="s">
        <v>1034</v>
      </c>
      <c r="D1183" t="s">
        <v>1035</v>
      </c>
      <c r="E1183" s="51"/>
    </row>
    <row r="1184" spans="1:10" ht="84.75" customHeight="1" x14ac:dyDescent="0.3">
      <c r="A1184" s="182"/>
      <c r="B1184" s="182"/>
      <c r="C1184" s="182"/>
      <c r="D1184" s="182"/>
      <c r="E1184" s="182"/>
      <c r="F1184" s="182"/>
      <c r="G1184" s="182"/>
      <c r="H1184" s="182"/>
      <c r="I1184" s="182"/>
    </row>
    <row r="1185" spans="1:9" ht="107.25" customHeight="1" x14ac:dyDescent="0.3">
      <c r="A1185" s="182" t="s">
        <v>1036</v>
      </c>
      <c r="B1185" s="182"/>
      <c r="C1185" s="182"/>
      <c r="D1185" s="182"/>
      <c r="E1185" s="182"/>
      <c r="F1185" s="182"/>
      <c r="G1185" s="182"/>
      <c r="H1185" s="182"/>
      <c r="I1185" s="182"/>
    </row>
    <row r="1186" spans="1:9" ht="100.5" customHeight="1" x14ac:dyDescent="0.3">
      <c r="A1186" s="1" t="s">
        <v>174</v>
      </c>
    </row>
    <row r="1187" spans="1:9" ht="90" customHeight="1" x14ac:dyDescent="0.3">
      <c r="A1187" s="1" t="s">
        <v>175</v>
      </c>
      <c r="C1187" s="51" t="s">
        <v>1029</v>
      </c>
    </row>
    <row r="1188" spans="1:9" ht="15.75" x14ac:dyDescent="0.25">
      <c r="A1188" s="3" t="s">
        <v>176</v>
      </c>
    </row>
    <row r="1189" spans="1:9" ht="18.75" x14ac:dyDescent="0.3">
      <c r="A1189" s="20"/>
      <c r="B1189" s="21"/>
      <c r="C1189" s="21"/>
    </row>
    <row r="1190" spans="1:9" ht="18.75" x14ac:dyDescent="0.3">
      <c r="A1190" s="20"/>
      <c r="B1190" s="21"/>
      <c r="C1190" s="21"/>
    </row>
    <row r="1191" spans="1:9" ht="18.75" x14ac:dyDescent="0.3">
      <c r="A1191" s="20"/>
      <c r="B1191" s="21"/>
      <c r="C1191" s="21"/>
    </row>
    <row r="1192" spans="1:9" ht="18.75" x14ac:dyDescent="0.3">
      <c r="A1192" s="1" t="s">
        <v>177</v>
      </c>
      <c r="C1192" s="51" t="s">
        <v>1030</v>
      </c>
    </row>
    <row r="1193" spans="1:9" ht="18.75" x14ac:dyDescent="0.3">
      <c r="A1193" s="1" t="s">
        <v>178</v>
      </c>
    </row>
    <row r="1194" spans="1:9" ht="18.75" x14ac:dyDescent="0.3">
      <c r="A1194" s="1" t="s">
        <v>179</v>
      </c>
      <c r="B1194" t="s">
        <v>1031</v>
      </c>
    </row>
    <row r="1195" spans="1:9" ht="18.75" x14ac:dyDescent="0.3">
      <c r="A1195" s="1" t="s">
        <v>180</v>
      </c>
    </row>
    <row r="1196" spans="1:9" ht="18.75" x14ac:dyDescent="0.3">
      <c r="A1196" s="1"/>
    </row>
    <row r="1197" spans="1:9" ht="18.75" x14ac:dyDescent="0.3">
      <c r="A1197" s="1"/>
    </row>
    <row r="1198" spans="1:9" ht="18.75" x14ac:dyDescent="0.3">
      <c r="A1198" s="1" t="s">
        <v>199</v>
      </c>
    </row>
    <row r="1199" spans="1:9" ht="18.75" x14ac:dyDescent="0.3">
      <c r="A1199" s="1" t="s">
        <v>181</v>
      </c>
    </row>
    <row r="1200" spans="1:9" ht="18.75" x14ac:dyDescent="0.3">
      <c r="A1200" s="1"/>
    </row>
    <row r="1201" spans="1:4" ht="18.75" x14ac:dyDescent="0.3">
      <c r="A1201" s="1" t="s">
        <v>182</v>
      </c>
      <c r="C1201" s="51" t="s">
        <v>1032</v>
      </c>
    </row>
    <row r="1202" spans="1:4" ht="18.75" x14ac:dyDescent="0.3">
      <c r="A1202" s="1" t="s">
        <v>183</v>
      </c>
    </row>
    <row r="1203" spans="1:4" ht="15.75" x14ac:dyDescent="0.25">
      <c r="A1203" s="3"/>
    </row>
    <row r="1204" spans="1:4" ht="18.75" x14ac:dyDescent="0.3">
      <c r="A1204" s="1" t="s">
        <v>184</v>
      </c>
    </row>
    <row r="1205" spans="1:4" ht="18.75" x14ac:dyDescent="0.3">
      <c r="A1205" s="1" t="s">
        <v>185</v>
      </c>
    </row>
    <row r="1206" spans="1:4" ht="15.75" x14ac:dyDescent="0.25">
      <c r="A1206" s="3" t="s">
        <v>186</v>
      </c>
    </row>
    <row r="1207" spans="1:4" ht="15.75" x14ac:dyDescent="0.25">
      <c r="A1207" s="3"/>
    </row>
    <row r="1208" spans="1:4" ht="18.75" x14ac:dyDescent="0.3">
      <c r="A1208" s="1" t="s">
        <v>187</v>
      </c>
    </row>
    <row r="1209" spans="1:4" ht="18.75" x14ac:dyDescent="0.3">
      <c r="A1209" s="1" t="s">
        <v>188</v>
      </c>
    </row>
    <row r="1210" spans="1:4" ht="18.75" x14ac:dyDescent="0.3">
      <c r="A1210" s="1" t="s">
        <v>189</v>
      </c>
    </row>
    <row r="1211" spans="1:4" ht="18.75" x14ac:dyDescent="0.3">
      <c r="A1211" s="1"/>
    </row>
    <row r="1212" spans="1:4" ht="18.75" x14ac:dyDescent="0.3">
      <c r="A1212" s="1" t="s">
        <v>190</v>
      </c>
    </row>
    <row r="1213" spans="1:4" ht="18.75" x14ac:dyDescent="0.3">
      <c r="A1213" s="1" t="s">
        <v>191</v>
      </c>
    </row>
    <row r="1214" spans="1:4" ht="18.75" x14ac:dyDescent="0.3">
      <c r="A1214" s="1" t="s">
        <v>192</v>
      </c>
    </row>
    <row r="1215" spans="1:4" ht="18.75" x14ac:dyDescent="0.3">
      <c r="A1215" s="1"/>
    </row>
    <row r="1216" spans="1:4" ht="18.75" x14ac:dyDescent="0.3">
      <c r="A1216" s="20" t="s">
        <v>315</v>
      </c>
      <c r="B1216" s="21"/>
      <c r="D1216" s="51" t="s">
        <v>1033</v>
      </c>
    </row>
    <row r="1217" spans="1:9" ht="18.75" x14ac:dyDescent="0.3">
      <c r="A1217" s="1" t="s">
        <v>210</v>
      </c>
      <c r="H1217" s="51" t="s">
        <v>316</v>
      </c>
    </row>
    <row r="1218" spans="1:9" ht="15.75" x14ac:dyDescent="0.25">
      <c r="A1218" s="3"/>
    </row>
    <row r="1219" spans="1:9" ht="18.75" x14ac:dyDescent="0.3">
      <c r="A1219" s="20"/>
      <c r="B1219" s="21"/>
    </row>
    <row r="1220" spans="1:9" ht="18.75" x14ac:dyDescent="0.3">
      <c r="A1220" s="1"/>
    </row>
    <row r="1221" spans="1:9" ht="18.75" x14ac:dyDescent="0.3">
      <c r="A1221" s="20"/>
      <c r="B1221" s="26"/>
      <c r="C1221" s="26"/>
      <c r="D1221" s="26"/>
    </row>
    <row r="1222" spans="1:9" x14ac:dyDescent="0.25">
      <c r="I1222" t="s">
        <v>217</v>
      </c>
    </row>
  </sheetData>
  <mergeCells count="1766">
    <mergeCell ref="H1008:I1021"/>
    <mergeCell ref="J267:L268"/>
    <mergeCell ref="J269:L269"/>
    <mergeCell ref="J270:L270"/>
    <mergeCell ref="J271:L271"/>
    <mergeCell ref="H1085:I1097"/>
    <mergeCell ref="H627:I627"/>
    <mergeCell ref="H628:I696"/>
    <mergeCell ref="H817:I833"/>
    <mergeCell ref="H1025:I1030"/>
    <mergeCell ref="H564:I567"/>
    <mergeCell ref="H625:I626"/>
    <mergeCell ref="H1098:I1099"/>
    <mergeCell ref="A558:B558"/>
    <mergeCell ref="F558:I558"/>
    <mergeCell ref="L71:N71"/>
    <mergeCell ref="L72:N72"/>
    <mergeCell ref="G93:I102"/>
    <mergeCell ref="L87:N87"/>
    <mergeCell ref="A93:B93"/>
    <mergeCell ref="A103:I103"/>
    <mergeCell ref="A104:I104"/>
    <mergeCell ref="A102:B102"/>
    <mergeCell ref="A94:B94"/>
    <mergeCell ref="A95:B95"/>
    <mergeCell ref="G76:I76"/>
    <mergeCell ref="A77:B78"/>
    <mergeCell ref="A79:B80"/>
    <mergeCell ref="A75:B76"/>
    <mergeCell ref="A83:B84"/>
    <mergeCell ref="G84:I84"/>
    <mergeCell ref="G82:I82"/>
    <mergeCell ref="A63:B63"/>
    <mergeCell ref="G74:I74"/>
    <mergeCell ref="G75:I75"/>
    <mergeCell ref="A563:I563"/>
    <mergeCell ref="A70:B70"/>
    <mergeCell ref="A111:F111"/>
    <mergeCell ref="G111:I111"/>
    <mergeCell ref="A112:I112"/>
    <mergeCell ref="A113:I113"/>
    <mergeCell ref="L67:N67"/>
    <mergeCell ref="J63:K63"/>
    <mergeCell ref="J64:K64"/>
    <mergeCell ref="J65:K65"/>
    <mergeCell ref="J66:K66"/>
    <mergeCell ref="J67:K67"/>
    <mergeCell ref="J73:K73"/>
    <mergeCell ref="L79:N79"/>
    <mergeCell ref="A91:I91"/>
    <mergeCell ref="L68:N68"/>
    <mergeCell ref="L69:N69"/>
    <mergeCell ref="J72:K72"/>
    <mergeCell ref="J68:K68"/>
    <mergeCell ref="J69:K69"/>
    <mergeCell ref="J70:K70"/>
    <mergeCell ref="J71:K71"/>
    <mergeCell ref="L76:N76"/>
    <mergeCell ref="L66:N66"/>
    <mergeCell ref="A71:B71"/>
    <mergeCell ref="L70:N70"/>
    <mergeCell ref="A66:B66"/>
    <mergeCell ref="A96:B96"/>
    <mergeCell ref="A100:B100"/>
    <mergeCell ref="A1100:I1100"/>
    <mergeCell ref="B1101:C1101"/>
    <mergeCell ref="H1101:I1101"/>
    <mergeCell ref="B1102:C1102"/>
    <mergeCell ref="H1102:I1102"/>
    <mergeCell ref="L90:N90"/>
    <mergeCell ref="G86:I86"/>
    <mergeCell ref="L91:N91"/>
    <mergeCell ref="A101:B101"/>
    <mergeCell ref="A87:B88"/>
    <mergeCell ref="L92:N92"/>
    <mergeCell ref="L93:N93"/>
    <mergeCell ref="L77:N77"/>
    <mergeCell ref="A73:B73"/>
    <mergeCell ref="L78:N78"/>
    <mergeCell ref="L73:N73"/>
    <mergeCell ref="L74:N74"/>
    <mergeCell ref="L75:N75"/>
    <mergeCell ref="F552:I552"/>
    <mergeCell ref="A553:B553"/>
    <mergeCell ref="F553:I553"/>
    <mergeCell ref="A554:B554"/>
    <mergeCell ref="F554:I554"/>
    <mergeCell ref="A555:B555"/>
    <mergeCell ref="F555:I555"/>
    <mergeCell ref="A556:B556"/>
    <mergeCell ref="F556:I556"/>
    <mergeCell ref="A557:B557"/>
    <mergeCell ref="F557:I557"/>
    <mergeCell ref="A97:B97"/>
    <mergeCell ref="A98:B98"/>
    <mergeCell ref="A99:B99"/>
    <mergeCell ref="A58:B59"/>
    <mergeCell ref="G57:I57"/>
    <mergeCell ref="G58:I58"/>
    <mergeCell ref="G59:I59"/>
    <mergeCell ref="G61:I61"/>
    <mergeCell ref="G62:I62"/>
    <mergeCell ref="G64:I64"/>
    <mergeCell ref="G65:I65"/>
    <mergeCell ref="G66:I66"/>
    <mergeCell ref="G67:I67"/>
    <mergeCell ref="G68:I68"/>
    <mergeCell ref="G69:I69"/>
    <mergeCell ref="G71:I71"/>
    <mergeCell ref="A81:B82"/>
    <mergeCell ref="G77:I77"/>
    <mergeCell ref="G78:I78"/>
    <mergeCell ref="G79:I79"/>
    <mergeCell ref="G80:I80"/>
    <mergeCell ref="G81:I81"/>
    <mergeCell ref="A60:B60"/>
    <mergeCell ref="A61:B62"/>
    <mergeCell ref="C60:I60"/>
    <mergeCell ref="A68:B69"/>
    <mergeCell ref="A74:B74"/>
    <mergeCell ref="A72:B72"/>
    <mergeCell ref="A64:B64"/>
    <mergeCell ref="A67:B67"/>
    <mergeCell ref="G72:I72"/>
    <mergeCell ref="G73:I73"/>
    <mergeCell ref="C63:I63"/>
    <mergeCell ref="C70:I70"/>
    <mergeCell ref="A65:B65"/>
    <mergeCell ref="A55:I55"/>
    <mergeCell ref="A56:I56"/>
    <mergeCell ref="A57:B57"/>
    <mergeCell ref="H48:I48"/>
    <mergeCell ref="A49:D49"/>
    <mergeCell ref="E49:G49"/>
    <mergeCell ref="H49:I49"/>
    <mergeCell ref="A50:D50"/>
    <mergeCell ref="E50:G50"/>
    <mergeCell ref="H50:I50"/>
    <mergeCell ref="A51:D51"/>
    <mergeCell ref="E51:G51"/>
    <mergeCell ref="H51:I51"/>
    <mergeCell ref="A52:D52"/>
    <mergeCell ref="E52:G52"/>
    <mergeCell ref="H52:I52"/>
    <mergeCell ref="A53:D53"/>
    <mergeCell ref="E53:G53"/>
    <mergeCell ref="A35:I35"/>
    <mergeCell ref="A36:I36"/>
    <mergeCell ref="A37:I37"/>
    <mergeCell ref="A38:I38"/>
    <mergeCell ref="A39:E39"/>
    <mergeCell ref="F39:I39"/>
    <mergeCell ref="A44:I44"/>
    <mergeCell ref="A46:I46"/>
    <mergeCell ref="A47:D47"/>
    <mergeCell ref="E47:G47"/>
    <mergeCell ref="H47:I47"/>
    <mergeCell ref="A34:I34"/>
    <mergeCell ref="A43:E43"/>
    <mergeCell ref="F43:I43"/>
    <mergeCell ref="A48:D48"/>
    <mergeCell ref="E48:G48"/>
    <mergeCell ref="A40:E40"/>
    <mergeCell ref="F40:I40"/>
    <mergeCell ref="A41:E41"/>
    <mergeCell ref="F41:I41"/>
    <mergeCell ref="A42:E42"/>
    <mergeCell ref="F42:I42"/>
    <mergeCell ref="A18:I18"/>
    <mergeCell ref="A19:I19"/>
    <mergeCell ref="A20:I20"/>
    <mergeCell ref="A21:I21"/>
    <mergeCell ref="A22:I22"/>
    <mergeCell ref="A23:I23"/>
    <mergeCell ref="F11:I11"/>
    <mergeCell ref="F12:I12"/>
    <mergeCell ref="F13:I13"/>
    <mergeCell ref="F14:I14"/>
    <mergeCell ref="F15:I15"/>
    <mergeCell ref="F16:I16"/>
    <mergeCell ref="A32:I32"/>
    <mergeCell ref="A24:I24"/>
    <mergeCell ref="A25:I25"/>
    <mergeCell ref="A27:I27"/>
    <mergeCell ref="A29:I29"/>
    <mergeCell ref="A30:I30"/>
    <mergeCell ref="A31:I31"/>
    <mergeCell ref="G83:I83"/>
    <mergeCell ref="A85:B86"/>
    <mergeCell ref="G85:I85"/>
    <mergeCell ref="L80:N80"/>
    <mergeCell ref="L81:N81"/>
    <mergeCell ref="L84:N84"/>
    <mergeCell ref="L85:N85"/>
    <mergeCell ref="L86:N86"/>
    <mergeCell ref="G87:I87"/>
    <mergeCell ref="A92:B92"/>
    <mergeCell ref="G92:I92"/>
    <mergeCell ref="G88:I88"/>
    <mergeCell ref="A107:I107"/>
    <mergeCell ref="A108:F108"/>
    <mergeCell ref="G108:I108"/>
    <mergeCell ref="A109:F109"/>
    <mergeCell ref="G109:I109"/>
    <mergeCell ref="A110:F110"/>
    <mergeCell ref="G110:I110"/>
    <mergeCell ref="A121:C121"/>
    <mergeCell ref="D121:E121"/>
    <mergeCell ref="F121:G121"/>
    <mergeCell ref="H121:I121"/>
    <mergeCell ref="A122:C122"/>
    <mergeCell ref="D122:E122"/>
    <mergeCell ref="F122:G122"/>
    <mergeCell ref="H122:I122"/>
    <mergeCell ref="A117:I117"/>
    <mergeCell ref="A119:I119"/>
    <mergeCell ref="A134:B134"/>
    <mergeCell ref="G134:I134"/>
    <mergeCell ref="A135:B135"/>
    <mergeCell ref="G135:I135"/>
    <mergeCell ref="G131:I131"/>
    <mergeCell ref="A132:B132"/>
    <mergeCell ref="G132:I132"/>
    <mergeCell ref="H125:I125"/>
    <mergeCell ref="H126:I126"/>
    <mergeCell ref="A125:G125"/>
    <mergeCell ref="A126:G126"/>
    <mergeCell ref="A120:C120"/>
    <mergeCell ref="D120:E120"/>
    <mergeCell ref="F120:G120"/>
    <mergeCell ref="H120:I120"/>
    <mergeCell ref="A114:I114"/>
    <mergeCell ref="A115:I115"/>
    <mergeCell ref="A124:I124"/>
    <mergeCell ref="A129:I129"/>
    <mergeCell ref="A130:I130"/>
    <mergeCell ref="A131:B131"/>
    <mergeCell ref="A145:B145"/>
    <mergeCell ref="G145:I145"/>
    <mergeCell ref="A146:B146"/>
    <mergeCell ref="G146:I146"/>
    <mergeCell ref="A147:B147"/>
    <mergeCell ref="G147:I147"/>
    <mergeCell ref="A142:B142"/>
    <mergeCell ref="G142:I142"/>
    <mergeCell ref="A143:B143"/>
    <mergeCell ref="G143:I143"/>
    <mergeCell ref="A144:B144"/>
    <mergeCell ref="G144:I144"/>
    <mergeCell ref="A151:B151"/>
    <mergeCell ref="G151:I151"/>
    <mergeCell ref="A152:B152"/>
    <mergeCell ref="G152:I152"/>
    <mergeCell ref="A139:B139"/>
    <mergeCell ref="G139:I139"/>
    <mergeCell ref="A140:B140"/>
    <mergeCell ref="G140:I140"/>
    <mergeCell ref="A141:B141"/>
    <mergeCell ref="G141:I141"/>
    <mergeCell ref="A136:B136"/>
    <mergeCell ref="G136:I136"/>
    <mergeCell ref="A137:B137"/>
    <mergeCell ref="G137:I137"/>
    <mergeCell ref="A138:B138"/>
    <mergeCell ref="G138:I138"/>
    <mergeCell ref="A133:B133"/>
    <mergeCell ref="G133:I133"/>
    <mergeCell ref="A153:B153"/>
    <mergeCell ref="G153:I153"/>
    <mergeCell ref="A148:B148"/>
    <mergeCell ref="G148:I148"/>
    <mergeCell ref="A149:B149"/>
    <mergeCell ref="G149:I149"/>
    <mergeCell ref="A150:B150"/>
    <mergeCell ref="G150:I150"/>
    <mergeCell ref="A157:B157"/>
    <mergeCell ref="G157:I157"/>
    <mergeCell ref="A158:B158"/>
    <mergeCell ref="G158:I158"/>
    <mergeCell ref="A159:B159"/>
    <mergeCell ref="G159:I159"/>
    <mergeCell ref="A154:B154"/>
    <mergeCell ref="G154:I154"/>
    <mergeCell ref="A155:B155"/>
    <mergeCell ref="G155:I155"/>
    <mergeCell ref="A156:B156"/>
    <mergeCell ref="G156:I156"/>
    <mergeCell ref="A163:B163"/>
    <mergeCell ref="G163:I163"/>
    <mergeCell ref="A164:B164"/>
    <mergeCell ref="G164:I164"/>
    <mergeCell ref="A165:B165"/>
    <mergeCell ref="G165:I165"/>
    <mergeCell ref="A160:B160"/>
    <mergeCell ref="G160:I160"/>
    <mergeCell ref="A161:B161"/>
    <mergeCell ref="G161:I161"/>
    <mergeCell ref="A162:B162"/>
    <mergeCell ref="G162:I162"/>
    <mergeCell ref="A169:B169"/>
    <mergeCell ref="G169:I169"/>
    <mergeCell ref="A170:B170"/>
    <mergeCell ref="G170:I170"/>
    <mergeCell ref="A171:B171"/>
    <mergeCell ref="G171:I171"/>
    <mergeCell ref="A166:B166"/>
    <mergeCell ref="G166:I166"/>
    <mergeCell ref="A167:B167"/>
    <mergeCell ref="G167:I167"/>
    <mergeCell ref="A168:B168"/>
    <mergeCell ref="G168:I168"/>
    <mergeCell ref="A175:B175"/>
    <mergeCell ref="G175:I175"/>
    <mergeCell ref="A176:B176"/>
    <mergeCell ref="G176:I176"/>
    <mergeCell ref="A177:B177"/>
    <mergeCell ref="G177:I177"/>
    <mergeCell ref="A172:B172"/>
    <mergeCell ref="G172:I172"/>
    <mergeCell ref="A173:B173"/>
    <mergeCell ref="G173:I173"/>
    <mergeCell ref="A174:B174"/>
    <mergeCell ref="G174:I174"/>
    <mergeCell ref="A181:B181"/>
    <mergeCell ref="G181:I181"/>
    <mergeCell ref="A182:B182"/>
    <mergeCell ref="G182:I182"/>
    <mergeCell ref="A183:B183"/>
    <mergeCell ref="G183:I183"/>
    <mergeCell ref="A178:B178"/>
    <mergeCell ref="G178:I178"/>
    <mergeCell ref="A179:B179"/>
    <mergeCell ref="G179:I179"/>
    <mergeCell ref="A180:B180"/>
    <mergeCell ref="G180:I180"/>
    <mergeCell ref="A187:B187"/>
    <mergeCell ref="G187:I187"/>
    <mergeCell ref="A188:B188"/>
    <mergeCell ref="G188:I188"/>
    <mergeCell ref="A189:B189"/>
    <mergeCell ref="G189:I189"/>
    <mergeCell ref="A184:B184"/>
    <mergeCell ref="G184:I184"/>
    <mergeCell ref="A185:B185"/>
    <mergeCell ref="G185:I185"/>
    <mergeCell ref="A186:B186"/>
    <mergeCell ref="G186:I186"/>
    <mergeCell ref="A193:B193"/>
    <mergeCell ref="G193:I193"/>
    <mergeCell ref="A194:B194"/>
    <mergeCell ref="G194:I194"/>
    <mergeCell ref="A195:B195"/>
    <mergeCell ref="G195:I195"/>
    <mergeCell ref="A190:B190"/>
    <mergeCell ref="G190:I190"/>
    <mergeCell ref="A191:B191"/>
    <mergeCell ref="G191:I191"/>
    <mergeCell ref="A192:B192"/>
    <mergeCell ref="G192:I192"/>
    <mergeCell ref="A201:B201"/>
    <mergeCell ref="G201:I201"/>
    <mergeCell ref="A202:B202"/>
    <mergeCell ref="G202:I202"/>
    <mergeCell ref="A203:B203"/>
    <mergeCell ref="G203:I203"/>
    <mergeCell ref="A196:B196"/>
    <mergeCell ref="G196:I196"/>
    <mergeCell ref="A198:I198"/>
    <mergeCell ref="A199:B199"/>
    <mergeCell ref="G199:I199"/>
    <mergeCell ref="A200:B200"/>
    <mergeCell ref="G200:I200"/>
    <mergeCell ref="A207:B207"/>
    <mergeCell ref="G207:I207"/>
    <mergeCell ref="A208:B208"/>
    <mergeCell ref="G208:I208"/>
    <mergeCell ref="A209:B209"/>
    <mergeCell ref="G209:I209"/>
    <mergeCell ref="A204:B204"/>
    <mergeCell ref="G204:I204"/>
    <mergeCell ref="A205:B205"/>
    <mergeCell ref="G205:I205"/>
    <mergeCell ref="A206:B206"/>
    <mergeCell ref="G206:I206"/>
    <mergeCell ref="A213:B213"/>
    <mergeCell ref="G213:I213"/>
    <mergeCell ref="A214:B214"/>
    <mergeCell ref="G214:I214"/>
    <mergeCell ref="A215:B215"/>
    <mergeCell ref="G215:I215"/>
    <mergeCell ref="A210:B210"/>
    <mergeCell ref="G210:I210"/>
    <mergeCell ref="A211:B211"/>
    <mergeCell ref="G211:I211"/>
    <mergeCell ref="A212:B212"/>
    <mergeCell ref="G212:I212"/>
    <mergeCell ref="A219:B219"/>
    <mergeCell ref="G219:I219"/>
    <mergeCell ref="A220:B220"/>
    <mergeCell ref="G220:I220"/>
    <mergeCell ref="A221:B221"/>
    <mergeCell ref="G221:I221"/>
    <mergeCell ref="A216:B216"/>
    <mergeCell ref="G216:I216"/>
    <mergeCell ref="A217:B217"/>
    <mergeCell ref="G217:I217"/>
    <mergeCell ref="A218:B218"/>
    <mergeCell ref="G218:I218"/>
    <mergeCell ref="A225:B225"/>
    <mergeCell ref="G225:I225"/>
    <mergeCell ref="A226:B226"/>
    <mergeCell ref="G226:I226"/>
    <mergeCell ref="A227:B227"/>
    <mergeCell ref="G227:I227"/>
    <mergeCell ref="A222:B222"/>
    <mergeCell ref="G222:I222"/>
    <mergeCell ref="A223:B223"/>
    <mergeCell ref="G223:I223"/>
    <mergeCell ref="A224:B224"/>
    <mergeCell ref="G224:I224"/>
    <mergeCell ref="A231:B231"/>
    <mergeCell ref="G231:I231"/>
    <mergeCell ref="A232:B232"/>
    <mergeCell ref="G232:I232"/>
    <mergeCell ref="A233:B233"/>
    <mergeCell ref="G233:I233"/>
    <mergeCell ref="A228:B228"/>
    <mergeCell ref="G228:I228"/>
    <mergeCell ref="A229:B229"/>
    <mergeCell ref="G229:I229"/>
    <mergeCell ref="A230:B230"/>
    <mergeCell ref="G230:I230"/>
    <mergeCell ref="A237:B237"/>
    <mergeCell ref="G237:I237"/>
    <mergeCell ref="A238:B238"/>
    <mergeCell ref="G238:I238"/>
    <mergeCell ref="A239:B239"/>
    <mergeCell ref="G239:I239"/>
    <mergeCell ref="A234:B234"/>
    <mergeCell ref="G234:I234"/>
    <mergeCell ref="A235:B235"/>
    <mergeCell ref="G235:I235"/>
    <mergeCell ref="A236:B236"/>
    <mergeCell ref="G236:I236"/>
    <mergeCell ref="A243:B243"/>
    <mergeCell ref="G243:I243"/>
    <mergeCell ref="A244:B244"/>
    <mergeCell ref="G244:I244"/>
    <mergeCell ref="A245:B245"/>
    <mergeCell ref="G245:I245"/>
    <mergeCell ref="A240:B240"/>
    <mergeCell ref="G240:I240"/>
    <mergeCell ref="A241:B241"/>
    <mergeCell ref="G241:I241"/>
    <mergeCell ref="A242:B242"/>
    <mergeCell ref="G242:I242"/>
    <mergeCell ref="A249:B249"/>
    <mergeCell ref="G249:I249"/>
    <mergeCell ref="A250:B250"/>
    <mergeCell ref="G250:I250"/>
    <mergeCell ref="A251:B251"/>
    <mergeCell ref="G251:I251"/>
    <mergeCell ref="A246:B246"/>
    <mergeCell ref="G246:I246"/>
    <mergeCell ref="A247:B247"/>
    <mergeCell ref="G247:I247"/>
    <mergeCell ref="A248:B248"/>
    <mergeCell ref="G248:I248"/>
    <mergeCell ref="A255:B255"/>
    <mergeCell ref="G255:I255"/>
    <mergeCell ref="A256:B256"/>
    <mergeCell ref="G256:I256"/>
    <mergeCell ref="A257:B257"/>
    <mergeCell ref="G257:I257"/>
    <mergeCell ref="A252:B252"/>
    <mergeCell ref="G252:I252"/>
    <mergeCell ref="A253:B253"/>
    <mergeCell ref="G253:I253"/>
    <mergeCell ref="A254:B254"/>
    <mergeCell ref="G254:I254"/>
    <mergeCell ref="A261:B261"/>
    <mergeCell ref="G261:I261"/>
    <mergeCell ref="A262:B262"/>
    <mergeCell ref="G262:I262"/>
    <mergeCell ref="A263:B263"/>
    <mergeCell ref="G263:I263"/>
    <mergeCell ref="A258:B258"/>
    <mergeCell ref="G258:I258"/>
    <mergeCell ref="A259:B259"/>
    <mergeCell ref="G259:I259"/>
    <mergeCell ref="A260:B260"/>
    <mergeCell ref="G260:I260"/>
    <mergeCell ref="A270:I270"/>
    <mergeCell ref="A271:B271"/>
    <mergeCell ref="A272:B272"/>
    <mergeCell ref="A274:B274"/>
    <mergeCell ref="A264:B264"/>
    <mergeCell ref="G264:I264"/>
    <mergeCell ref="A266:I266"/>
    <mergeCell ref="A269:B269"/>
    <mergeCell ref="C267:F267"/>
    <mergeCell ref="G267:G268"/>
    <mergeCell ref="A267:B268"/>
    <mergeCell ref="H267:H268"/>
    <mergeCell ref="I267:I268"/>
    <mergeCell ref="A284:B284"/>
    <mergeCell ref="A286:B286"/>
    <mergeCell ref="A281:B281"/>
    <mergeCell ref="A282:B282"/>
    <mergeCell ref="A283:B283"/>
    <mergeCell ref="A278:B278"/>
    <mergeCell ref="A279:B279"/>
    <mergeCell ref="A280:B280"/>
    <mergeCell ref="A275:B275"/>
    <mergeCell ref="A276:B276"/>
    <mergeCell ref="A277:B277"/>
    <mergeCell ref="A273:B273"/>
    <mergeCell ref="A311:B311"/>
    <mergeCell ref="A312:B312"/>
    <mergeCell ref="A314:B314"/>
    <mergeCell ref="A297:B297"/>
    <mergeCell ref="A298:B298"/>
    <mergeCell ref="A299:B299"/>
    <mergeCell ref="A294:B294"/>
    <mergeCell ref="A295:B295"/>
    <mergeCell ref="A296:B296"/>
    <mergeCell ref="A321:B321"/>
    <mergeCell ref="A322:B322"/>
    <mergeCell ref="A323:B323"/>
    <mergeCell ref="A318:B318"/>
    <mergeCell ref="A319:B319"/>
    <mergeCell ref="A320:B320"/>
    <mergeCell ref="A315:B315"/>
    <mergeCell ref="A316:B316"/>
    <mergeCell ref="A317:B317"/>
    <mergeCell ref="A310:B310"/>
    <mergeCell ref="A331:B331"/>
    <mergeCell ref="A332:B332"/>
    <mergeCell ref="A333:B333"/>
    <mergeCell ref="A327:B327"/>
    <mergeCell ref="A329:B329"/>
    <mergeCell ref="A330:B330"/>
    <mergeCell ref="A325:B325"/>
    <mergeCell ref="A326:B326"/>
    <mergeCell ref="A340:B340"/>
    <mergeCell ref="A334:B334"/>
    <mergeCell ref="A335:B335"/>
    <mergeCell ref="A336:B336"/>
    <mergeCell ref="A337:B337"/>
    <mergeCell ref="A338:B338"/>
    <mergeCell ref="A339:B339"/>
    <mergeCell ref="A343:B343"/>
    <mergeCell ref="A324:I324"/>
    <mergeCell ref="A344:B344"/>
    <mergeCell ref="A396:B396"/>
    <mergeCell ref="A397:B397"/>
    <mergeCell ref="A398:B398"/>
    <mergeCell ref="A392:B392"/>
    <mergeCell ref="A393:B393"/>
    <mergeCell ref="A395:B395"/>
    <mergeCell ref="A378:B378"/>
    <mergeCell ref="A379:B379"/>
    <mergeCell ref="A382:B382"/>
    <mergeCell ref="A383:B383"/>
    <mergeCell ref="A389:B389"/>
    <mergeCell ref="A388:B388"/>
    <mergeCell ref="A381:B381"/>
    <mergeCell ref="A405:B405"/>
    <mergeCell ref="A367:B367"/>
    <mergeCell ref="A369:B369"/>
    <mergeCell ref="A370:B370"/>
    <mergeCell ref="A365:B365"/>
    <mergeCell ref="A366:B366"/>
    <mergeCell ref="A362:B362"/>
    <mergeCell ref="A363:B363"/>
    <mergeCell ref="A364:B364"/>
    <mergeCell ref="A373:B373"/>
    <mergeCell ref="A394:B394"/>
    <mergeCell ref="A351:B351"/>
    <mergeCell ref="A377:I377"/>
    <mergeCell ref="A391:B391"/>
    <mergeCell ref="A384:B384"/>
    <mergeCell ref="A385:B385"/>
    <mergeCell ref="A386:B386"/>
    <mergeCell ref="A387:B387"/>
    <mergeCell ref="A406:B406"/>
    <mergeCell ref="A407:B407"/>
    <mergeCell ref="A402:B402"/>
    <mergeCell ref="A403:B403"/>
    <mergeCell ref="A404:B404"/>
    <mergeCell ref="A399:B399"/>
    <mergeCell ref="A400:B400"/>
    <mergeCell ref="A401:B401"/>
    <mergeCell ref="A429:B429"/>
    <mergeCell ref="A430:B430"/>
    <mergeCell ref="A415:B415"/>
    <mergeCell ref="A416:B416"/>
    <mergeCell ref="A417:B417"/>
    <mergeCell ref="A412:B412"/>
    <mergeCell ref="A413:B413"/>
    <mergeCell ref="A414:B414"/>
    <mergeCell ref="A408:B408"/>
    <mergeCell ref="A410:B410"/>
    <mergeCell ref="A411:B411"/>
    <mergeCell ref="A418:B418"/>
    <mergeCell ref="A419:B419"/>
    <mergeCell ref="A420:B420"/>
    <mergeCell ref="A424:B424"/>
    <mergeCell ref="A425:B425"/>
    <mergeCell ref="A426:B426"/>
    <mergeCell ref="A427:B427"/>
    <mergeCell ref="A428:B428"/>
    <mergeCell ref="A421:B421"/>
    <mergeCell ref="A422:B422"/>
    <mergeCell ref="A423:B423"/>
    <mergeCell ref="A409:B409"/>
    <mergeCell ref="A502:B502"/>
    <mergeCell ref="A503:B503"/>
    <mergeCell ref="A501:B501"/>
    <mergeCell ref="A497:I497"/>
    <mergeCell ref="A498:B498"/>
    <mergeCell ref="A499:B499"/>
    <mergeCell ref="A500:B500"/>
    <mergeCell ref="A560:I560"/>
    <mergeCell ref="A561:A562"/>
    <mergeCell ref="B561:C562"/>
    <mergeCell ref="D561:G561"/>
    <mergeCell ref="H561:I562"/>
    <mergeCell ref="A542:B542"/>
    <mergeCell ref="A543:B543"/>
    <mergeCell ref="A544:B544"/>
    <mergeCell ref="A510:B510"/>
    <mergeCell ref="A511:B511"/>
    <mergeCell ref="A512:B512"/>
    <mergeCell ref="A524:B524"/>
    <mergeCell ref="A533:B533"/>
    <mergeCell ref="A540:B540"/>
    <mergeCell ref="A547:I547"/>
    <mergeCell ref="A548:B548"/>
    <mergeCell ref="F548:I548"/>
    <mergeCell ref="A549:B549"/>
    <mergeCell ref="F549:I549"/>
    <mergeCell ref="A514:B514"/>
    <mergeCell ref="A550:B550"/>
    <mergeCell ref="F550:I550"/>
    <mergeCell ref="A551:B551"/>
    <mergeCell ref="F551:I551"/>
    <mergeCell ref="A552:B552"/>
    <mergeCell ref="A1112:I1112"/>
    <mergeCell ref="A1113:B1114"/>
    <mergeCell ref="C1113:D1113"/>
    <mergeCell ref="E1113:F1113"/>
    <mergeCell ref="G1113:H1113"/>
    <mergeCell ref="I1113:I1114"/>
    <mergeCell ref="A1121:B1121"/>
    <mergeCell ref="A1122:B1122"/>
    <mergeCell ref="A504:B504"/>
    <mergeCell ref="A505:B505"/>
    <mergeCell ref="B564:C564"/>
    <mergeCell ref="B565:C565"/>
    <mergeCell ref="B566:C566"/>
    <mergeCell ref="B1093:C1093"/>
    <mergeCell ref="B1094:C1094"/>
    <mergeCell ref="B1095:C1095"/>
    <mergeCell ref="B1096:C1096"/>
    <mergeCell ref="B1097:C1097"/>
    <mergeCell ref="B1098:C1098"/>
    <mergeCell ref="B1099:C1099"/>
    <mergeCell ref="B1084:C1084"/>
    <mergeCell ref="B1085:C1085"/>
    <mergeCell ref="B1086:C1086"/>
    <mergeCell ref="B1087:C1087"/>
    <mergeCell ref="B1088:C1088"/>
    <mergeCell ref="B1089:C1089"/>
    <mergeCell ref="B1090:C1090"/>
    <mergeCell ref="B1091:C1091"/>
    <mergeCell ref="B1092:C1092"/>
    <mergeCell ref="B567:C567"/>
    <mergeCell ref="B1037:C1037"/>
    <mergeCell ref="B1038:C1038"/>
    <mergeCell ref="A1124:I1124"/>
    <mergeCell ref="A1125:B1126"/>
    <mergeCell ref="C1125:D1125"/>
    <mergeCell ref="E1125:F1125"/>
    <mergeCell ref="G1125:H1125"/>
    <mergeCell ref="I1125:I1126"/>
    <mergeCell ref="A1115:B1115"/>
    <mergeCell ref="A1116:B1116"/>
    <mergeCell ref="A1117:B1117"/>
    <mergeCell ref="A1118:B1118"/>
    <mergeCell ref="A1119:B1119"/>
    <mergeCell ref="A1120:B1120"/>
    <mergeCell ref="A1133:B1133"/>
    <mergeCell ref="A1134:B1134"/>
    <mergeCell ref="A1136:I1136"/>
    <mergeCell ref="A1137:B1137"/>
    <mergeCell ref="F1137:I1137"/>
    <mergeCell ref="F1138:I1138"/>
    <mergeCell ref="A1127:B1127"/>
    <mergeCell ref="A1128:B1128"/>
    <mergeCell ref="A1129:B1129"/>
    <mergeCell ref="A1130:B1130"/>
    <mergeCell ref="A1131:B1131"/>
    <mergeCell ref="A1132:B1132"/>
    <mergeCell ref="F1141:I1141"/>
    <mergeCell ref="F1143:I1143"/>
    <mergeCell ref="A1145:I1145"/>
    <mergeCell ref="A1146:B1146"/>
    <mergeCell ref="F1146:I1146"/>
    <mergeCell ref="F1139:I1139"/>
    <mergeCell ref="F1140:I1140"/>
    <mergeCell ref="F1142:I1142"/>
    <mergeCell ref="F1147:I1147"/>
    <mergeCell ref="F1148:I1148"/>
    <mergeCell ref="F1149:I1149"/>
    <mergeCell ref="F1150:I1150"/>
    <mergeCell ref="F1151:I1151"/>
    <mergeCell ref="F1152:I1152"/>
    <mergeCell ref="F1153:I1153"/>
    <mergeCell ref="F1154:I1154"/>
    <mergeCell ref="F1155:I1155"/>
    <mergeCell ref="F1156:I1156"/>
    <mergeCell ref="A1163:B1163"/>
    <mergeCell ref="F1163:I1163"/>
    <mergeCell ref="A1164:B1164"/>
    <mergeCell ref="F1164:I1164"/>
    <mergeCell ref="A1165:B1165"/>
    <mergeCell ref="F1165:I1165"/>
    <mergeCell ref="A1158:I1158"/>
    <mergeCell ref="A1160:B1160"/>
    <mergeCell ref="F1160:I1160"/>
    <mergeCell ref="A1161:B1161"/>
    <mergeCell ref="F1161:I1161"/>
    <mergeCell ref="A1162:B1162"/>
    <mergeCell ref="F1162:I1162"/>
    <mergeCell ref="F1170:I1170"/>
    <mergeCell ref="A1171:B1171"/>
    <mergeCell ref="F1171:I1171"/>
    <mergeCell ref="A1166:B1166"/>
    <mergeCell ref="F1166:I1166"/>
    <mergeCell ref="A1167:B1167"/>
    <mergeCell ref="F1167:I1167"/>
    <mergeCell ref="A1168:B1168"/>
    <mergeCell ref="F1168:I1168"/>
    <mergeCell ref="A1185:I1185"/>
    <mergeCell ref="A1181:B1181"/>
    <mergeCell ref="F1181:I1181"/>
    <mergeCell ref="A1182:B1182"/>
    <mergeCell ref="F1182:I1182"/>
    <mergeCell ref="A1178:B1178"/>
    <mergeCell ref="F1178:I1178"/>
    <mergeCell ref="A1179:B1179"/>
    <mergeCell ref="F1179:I1179"/>
    <mergeCell ref="A1180:B1180"/>
    <mergeCell ref="F1180:I1180"/>
    <mergeCell ref="C1178:E1178"/>
    <mergeCell ref="C1179:E1179"/>
    <mergeCell ref="C1182:E1182"/>
    <mergeCell ref="J272:L273"/>
    <mergeCell ref="J276:L276"/>
    <mergeCell ref="J274:L274"/>
    <mergeCell ref="J275:L275"/>
    <mergeCell ref="A1184:I1184"/>
    <mergeCell ref="A1175:B1175"/>
    <mergeCell ref="F1175:I1175"/>
    <mergeCell ref="A1176:B1176"/>
    <mergeCell ref="F1176:I1176"/>
    <mergeCell ref="A1177:B1177"/>
    <mergeCell ref="F1177:I1177"/>
    <mergeCell ref="A1172:B1172"/>
    <mergeCell ref="F1172:I1172"/>
    <mergeCell ref="A1173:B1173"/>
    <mergeCell ref="F1173:I1173"/>
    <mergeCell ref="A1174:B1174"/>
    <mergeCell ref="F1174:I1174"/>
    <mergeCell ref="A1169:B1169"/>
    <mergeCell ref="F1169:I1169"/>
    <mergeCell ref="A1170:B1170"/>
    <mergeCell ref="J277:L277"/>
    <mergeCell ref="J279:L279"/>
    <mergeCell ref="J280:L280"/>
    <mergeCell ref="J281:L281"/>
    <mergeCell ref="J282:L282"/>
    <mergeCell ref="J283:L283"/>
    <mergeCell ref="J284:L284"/>
    <mergeCell ref="J285:L285"/>
    <mergeCell ref="J286:L286"/>
    <mergeCell ref="J287:L287"/>
    <mergeCell ref="J288:L288"/>
    <mergeCell ref="J289:L289"/>
    <mergeCell ref="J291:L291"/>
    <mergeCell ref="J293:L293"/>
    <mergeCell ref="J294:L294"/>
    <mergeCell ref="J295:L295"/>
    <mergeCell ref="J296:L296"/>
    <mergeCell ref="J290:L290"/>
    <mergeCell ref="J297:L297"/>
    <mergeCell ref="J298:L298"/>
    <mergeCell ref="J299:L299"/>
    <mergeCell ref="J300:L300"/>
    <mergeCell ref="J301:L301"/>
    <mergeCell ref="J302:L302"/>
    <mergeCell ref="J303:L303"/>
    <mergeCell ref="J304:L304"/>
    <mergeCell ref="J315:L315"/>
    <mergeCell ref="J305:L305"/>
    <mergeCell ref="J306:L306"/>
    <mergeCell ref="J307:L307"/>
    <mergeCell ref="J308:L308"/>
    <mergeCell ref="J309:L309"/>
    <mergeCell ref="J310:L310"/>
    <mergeCell ref="J311:L311"/>
    <mergeCell ref="J312:L312"/>
    <mergeCell ref="J313:L313"/>
    <mergeCell ref="J393:L393"/>
    <mergeCell ref="J386:L386"/>
    <mergeCell ref="J399:L399"/>
    <mergeCell ref="J395:L395"/>
    <mergeCell ref="J325:L325"/>
    <mergeCell ref="J336:L336"/>
    <mergeCell ref="J337:L337"/>
    <mergeCell ref="J338:L338"/>
    <mergeCell ref="J339:L339"/>
    <mergeCell ref="J340:L340"/>
    <mergeCell ref="J341:L341"/>
    <mergeCell ref="J343:L343"/>
    <mergeCell ref="J344:L344"/>
    <mergeCell ref="J326:L326"/>
    <mergeCell ref="J327:L327"/>
    <mergeCell ref="J328:L328"/>
    <mergeCell ref="J329:L329"/>
    <mergeCell ref="J330:L330"/>
    <mergeCell ref="J331:L331"/>
    <mergeCell ref="J332:L332"/>
    <mergeCell ref="J334:L334"/>
    <mergeCell ref="J335:L335"/>
    <mergeCell ref="J342:L342"/>
    <mergeCell ref="J379:L379"/>
    <mergeCell ref="J380:L380"/>
    <mergeCell ref="J381:L381"/>
    <mergeCell ref="J382:L382"/>
    <mergeCell ref="J383:L383"/>
    <mergeCell ref="J354:L354"/>
    <mergeCell ref="J389:L389"/>
    <mergeCell ref="J390:L390"/>
    <mergeCell ref="J391:L391"/>
    <mergeCell ref="J501:L501"/>
    <mergeCell ref="J415:L415"/>
    <mergeCell ref="J416:L416"/>
    <mergeCell ref="J417:L417"/>
    <mergeCell ref="J418:L418"/>
    <mergeCell ref="J419:L419"/>
    <mergeCell ref="J420:L420"/>
    <mergeCell ref="J421:L421"/>
    <mergeCell ref="J422:L422"/>
    <mergeCell ref="J423:L423"/>
    <mergeCell ref="J414:L414"/>
    <mergeCell ref="J396:L396"/>
    <mergeCell ref="J397:L397"/>
    <mergeCell ref="J398:L398"/>
    <mergeCell ref="J400:L400"/>
    <mergeCell ref="J401:L401"/>
    <mergeCell ref="J402:L402"/>
    <mergeCell ref="J403:L403"/>
    <mergeCell ref="J404:L404"/>
    <mergeCell ref="J430:L430"/>
    <mergeCell ref="J431:L431"/>
    <mergeCell ref="J432:L432"/>
    <mergeCell ref="J426:L426"/>
    <mergeCell ref="J427:L427"/>
    <mergeCell ref="J428:L428"/>
    <mergeCell ref="J433:L433"/>
    <mergeCell ref="J434:L434"/>
    <mergeCell ref="J435:L435"/>
    <mergeCell ref="J405:L405"/>
    <mergeCell ref="J406:L406"/>
    <mergeCell ref="J407:L407"/>
    <mergeCell ref="J408:L408"/>
    <mergeCell ref="J410:L410"/>
    <mergeCell ref="J411:L411"/>
    <mergeCell ref="J412:L412"/>
    <mergeCell ref="J413:L413"/>
    <mergeCell ref="J348:L348"/>
    <mergeCell ref="A346:B346"/>
    <mergeCell ref="A285:B285"/>
    <mergeCell ref="A300:B300"/>
    <mergeCell ref="A303:B303"/>
    <mergeCell ref="A301:B301"/>
    <mergeCell ref="A302:B302"/>
    <mergeCell ref="A304:B304"/>
    <mergeCell ref="A305:B305"/>
    <mergeCell ref="A308:B308"/>
    <mergeCell ref="A306:B306"/>
    <mergeCell ref="A307:B307"/>
    <mergeCell ref="A291:B291"/>
    <mergeCell ref="A292:B292"/>
    <mergeCell ref="A293:B293"/>
    <mergeCell ref="A288:B288"/>
    <mergeCell ref="A289:B289"/>
    <mergeCell ref="A290:B290"/>
    <mergeCell ref="J345:L345"/>
    <mergeCell ref="A341:B341"/>
    <mergeCell ref="J346:L346"/>
    <mergeCell ref="A342:B342"/>
    <mergeCell ref="J347:L347"/>
    <mergeCell ref="J349:L349"/>
    <mergeCell ref="J316:L316"/>
    <mergeCell ref="J317:L317"/>
    <mergeCell ref="J319:L319"/>
    <mergeCell ref="J394:L394"/>
    <mergeCell ref="J320:L320"/>
    <mergeCell ref="J321:L321"/>
    <mergeCell ref="J322:L322"/>
    <mergeCell ref="J323:L323"/>
    <mergeCell ref="J324:L324"/>
    <mergeCell ref="J350:L350"/>
    <mergeCell ref="J351:L351"/>
    <mergeCell ref="J352:L352"/>
    <mergeCell ref="A347:B347"/>
    <mergeCell ref="J353:L353"/>
    <mergeCell ref="A349:B349"/>
    <mergeCell ref="A380:B380"/>
    <mergeCell ref="J385:L385"/>
    <mergeCell ref="A359:B359"/>
    <mergeCell ref="A360:B360"/>
    <mergeCell ref="A361:B361"/>
    <mergeCell ref="A356:B356"/>
    <mergeCell ref="A357:B357"/>
    <mergeCell ref="A358:B358"/>
    <mergeCell ref="A352:B352"/>
    <mergeCell ref="A353:B353"/>
    <mergeCell ref="A355:B355"/>
    <mergeCell ref="A345:B345"/>
    <mergeCell ref="A348:B348"/>
    <mergeCell ref="J384:L384"/>
    <mergeCell ref="J366:L366"/>
    <mergeCell ref="J367:L367"/>
    <mergeCell ref="J368:L368"/>
    <mergeCell ref="J375:L375"/>
    <mergeCell ref="J376:L376"/>
    <mergeCell ref="J377:L377"/>
    <mergeCell ref="J378:L378"/>
    <mergeCell ref="J511:L511"/>
    <mergeCell ref="A507:I507"/>
    <mergeCell ref="J515:L515"/>
    <mergeCell ref="J516:L516"/>
    <mergeCell ref="J517:L517"/>
    <mergeCell ref="A508:B508"/>
    <mergeCell ref="J518:L518"/>
    <mergeCell ref="J369:L369"/>
    <mergeCell ref="J370:L370"/>
    <mergeCell ref="J371:L371"/>
    <mergeCell ref="J372:L372"/>
    <mergeCell ref="J374:L374"/>
    <mergeCell ref="J356:L356"/>
    <mergeCell ref="J357:L357"/>
    <mergeCell ref="J358:L358"/>
    <mergeCell ref="J360:L360"/>
    <mergeCell ref="J507:L507"/>
    <mergeCell ref="J508:L508"/>
    <mergeCell ref="J509:L509"/>
    <mergeCell ref="J510:L510"/>
    <mergeCell ref="J513:L513"/>
    <mergeCell ref="J514:L514"/>
    <mergeCell ref="J512:L512"/>
    <mergeCell ref="J424:L424"/>
    <mergeCell ref="J425:L425"/>
    <mergeCell ref="J502:L502"/>
    <mergeCell ref="J503:L503"/>
    <mergeCell ref="J504:L504"/>
    <mergeCell ref="J505:L505"/>
    <mergeCell ref="J506:L506"/>
    <mergeCell ref="J429:L429"/>
    <mergeCell ref="J409:L409"/>
    <mergeCell ref="J392:L392"/>
    <mergeCell ref="J361:L361"/>
    <mergeCell ref="J362:L362"/>
    <mergeCell ref="J363:L363"/>
    <mergeCell ref="J364:L364"/>
    <mergeCell ref="J365:L365"/>
    <mergeCell ref="A374:B374"/>
    <mergeCell ref="A375:B375"/>
    <mergeCell ref="A376:B376"/>
    <mergeCell ref="A371:B371"/>
    <mergeCell ref="A372:B372"/>
    <mergeCell ref="J387:L387"/>
    <mergeCell ref="J388:L388"/>
    <mergeCell ref="J519:L519"/>
    <mergeCell ref="A515:B515"/>
    <mergeCell ref="A496:B496"/>
    <mergeCell ref="J443:L443"/>
    <mergeCell ref="A439:B439"/>
    <mergeCell ref="J444:L444"/>
    <mergeCell ref="A440:B440"/>
    <mergeCell ref="J445:L445"/>
    <mergeCell ref="A441:B441"/>
    <mergeCell ref="J446:L446"/>
    <mergeCell ref="A442:B442"/>
    <mergeCell ref="J447:L447"/>
    <mergeCell ref="A443:B443"/>
    <mergeCell ref="J448:L448"/>
    <mergeCell ref="A444:B444"/>
    <mergeCell ref="J449:L449"/>
    <mergeCell ref="A506:B506"/>
    <mergeCell ref="A445:B445"/>
    <mergeCell ref="J450:L450"/>
    <mergeCell ref="A517:B517"/>
    <mergeCell ref="J522:L522"/>
    <mergeCell ref="A518:B518"/>
    <mergeCell ref="J523:L523"/>
    <mergeCell ref="A519:B519"/>
    <mergeCell ref="A534:B534"/>
    <mergeCell ref="J543:L543"/>
    <mergeCell ref="A539:B539"/>
    <mergeCell ref="J544:L544"/>
    <mergeCell ref="A530:B530"/>
    <mergeCell ref="J535:L535"/>
    <mergeCell ref="A531:B531"/>
    <mergeCell ref="J536:L536"/>
    <mergeCell ref="J538:L538"/>
    <mergeCell ref="J524:L524"/>
    <mergeCell ref="A521:B521"/>
    <mergeCell ref="J526:L526"/>
    <mergeCell ref="A522:B522"/>
    <mergeCell ref="J527:L527"/>
    <mergeCell ref="A523:B523"/>
    <mergeCell ref="J528:L528"/>
    <mergeCell ref="J520:L520"/>
    <mergeCell ref="A541:B541"/>
    <mergeCell ref="J278:L278"/>
    <mergeCell ref="A287:B287"/>
    <mergeCell ref="J292:L292"/>
    <mergeCell ref="A309:B309"/>
    <mergeCell ref="J314:L314"/>
    <mergeCell ref="A313:B313"/>
    <mergeCell ref="J318:L318"/>
    <mergeCell ref="A328:B328"/>
    <mergeCell ref="J333:L333"/>
    <mergeCell ref="A350:B350"/>
    <mergeCell ref="J355:L355"/>
    <mergeCell ref="A354:B354"/>
    <mergeCell ref="J359:L359"/>
    <mergeCell ref="A368:B368"/>
    <mergeCell ref="J373:L373"/>
    <mergeCell ref="A390:B390"/>
    <mergeCell ref="J545:L545"/>
    <mergeCell ref="A431:B431"/>
    <mergeCell ref="J436:L436"/>
    <mergeCell ref="A432:B432"/>
    <mergeCell ref="J437:L437"/>
    <mergeCell ref="A433:B433"/>
    <mergeCell ref="J438:L438"/>
    <mergeCell ref="A434:B434"/>
    <mergeCell ref="J439:L439"/>
    <mergeCell ref="A435:B435"/>
    <mergeCell ref="J440:L440"/>
    <mergeCell ref="A436:I436"/>
    <mergeCell ref="J441:L441"/>
    <mergeCell ref="A437:B437"/>
    <mergeCell ref="J442:L442"/>
    <mergeCell ref="A438:B438"/>
    <mergeCell ref="J546:L546"/>
    <mergeCell ref="J547:L547"/>
    <mergeCell ref="J548:L548"/>
    <mergeCell ref="J549:L549"/>
    <mergeCell ref="A509:B509"/>
    <mergeCell ref="A532:B532"/>
    <mergeCell ref="J537:L537"/>
    <mergeCell ref="J529:L529"/>
    <mergeCell ref="A513:B513"/>
    <mergeCell ref="J550:L550"/>
    <mergeCell ref="A520:B520"/>
    <mergeCell ref="J525:L525"/>
    <mergeCell ref="A535:B535"/>
    <mergeCell ref="J540:L540"/>
    <mergeCell ref="A536:B536"/>
    <mergeCell ref="J541:L541"/>
    <mergeCell ref="A537:B537"/>
    <mergeCell ref="J542:L542"/>
    <mergeCell ref="A538:B538"/>
    <mergeCell ref="J539:L539"/>
    <mergeCell ref="A525:B525"/>
    <mergeCell ref="J530:L530"/>
    <mergeCell ref="A526:B526"/>
    <mergeCell ref="J531:L531"/>
    <mergeCell ref="A527:B527"/>
    <mergeCell ref="J532:L532"/>
    <mergeCell ref="A528:B528"/>
    <mergeCell ref="J533:L533"/>
    <mergeCell ref="A529:B529"/>
    <mergeCell ref="J534:L534"/>
    <mergeCell ref="A516:B516"/>
    <mergeCell ref="J521:L521"/>
    <mergeCell ref="B1039:C1039"/>
    <mergeCell ref="B1040:C1040"/>
    <mergeCell ref="B1041:C1041"/>
    <mergeCell ref="B1042:C1042"/>
    <mergeCell ref="B1043:C1043"/>
    <mergeCell ref="B1044:C1044"/>
    <mergeCell ref="B1045:C1045"/>
    <mergeCell ref="B1046:C1046"/>
    <mergeCell ref="B1047:C1047"/>
    <mergeCell ref="B1048:C1048"/>
    <mergeCell ref="B1049:C1049"/>
    <mergeCell ref="B1050:C1050"/>
    <mergeCell ref="B1051:C1051"/>
    <mergeCell ref="B1052:C1052"/>
    <mergeCell ref="B1053:C1053"/>
    <mergeCell ref="B1054:C1054"/>
    <mergeCell ref="B1055:C1055"/>
    <mergeCell ref="B1056:C1056"/>
    <mergeCell ref="B1057:C1057"/>
    <mergeCell ref="B1058:C1058"/>
    <mergeCell ref="B1059:C1059"/>
    <mergeCell ref="B1060:C1060"/>
    <mergeCell ref="B1061:C1061"/>
    <mergeCell ref="B1062:C1062"/>
    <mergeCell ref="B1063:C1063"/>
    <mergeCell ref="B1064:C1064"/>
    <mergeCell ref="B1065:C1065"/>
    <mergeCell ref="B1066:C1066"/>
    <mergeCell ref="B1067:C1067"/>
    <mergeCell ref="B1068:C1068"/>
    <mergeCell ref="B1069:C1069"/>
    <mergeCell ref="B1070:C1070"/>
    <mergeCell ref="B1071:C1071"/>
    <mergeCell ref="B1072:C1072"/>
    <mergeCell ref="B1073:C1073"/>
    <mergeCell ref="B1074:C1074"/>
    <mergeCell ref="B1075:C1075"/>
    <mergeCell ref="B1076:C1076"/>
    <mergeCell ref="B1077:C1077"/>
    <mergeCell ref="B1078:C1078"/>
    <mergeCell ref="B1079:C1079"/>
    <mergeCell ref="B1080:C1080"/>
    <mergeCell ref="B1081:C1081"/>
    <mergeCell ref="B1082:C1082"/>
    <mergeCell ref="B1083:C1083"/>
    <mergeCell ref="B947:C947"/>
    <mergeCell ref="B948:C948"/>
    <mergeCell ref="B949:C949"/>
    <mergeCell ref="B950:C950"/>
    <mergeCell ref="B951:C951"/>
    <mergeCell ref="B952:C952"/>
    <mergeCell ref="B953:C953"/>
    <mergeCell ref="B954:C954"/>
    <mergeCell ref="B955:C955"/>
    <mergeCell ref="B956:C956"/>
    <mergeCell ref="B957:C957"/>
    <mergeCell ref="B958:C958"/>
    <mergeCell ref="B959:C959"/>
    <mergeCell ref="B960:C960"/>
    <mergeCell ref="B961:C961"/>
    <mergeCell ref="B962:C962"/>
    <mergeCell ref="B963:C963"/>
    <mergeCell ref="B964:C964"/>
    <mergeCell ref="B965:C965"/>
    <mergeCell ref="B966:C966"/>
    <mergeCell ref="B967:C967"/>
    <mergeCell ref="B968:C968"/>
    <mergeCell ref="B969:C969"/>
    <mergeCell ref="B970:C970"/>
    <mergeCell ref="B971:C971"/>
    <mergeCell ref="B972:C972"/>
    <mergeCell ref="B973:C973"/>
    <mergeCell ref="B974:C974"/>
    <mergeCell ref="B975:C975"/>
    <mergeCell ref="B976:C976"/>
    <mergeCell ref="B977:C977"/>
    <mergeCell ref="B978:C978"/>
    <mergeCell ref="B979:C979"/>
    <mergeCell ref="B980:C980"/>
    <mergeCell ref="B981:C981"/>
    <mergeCell ref="B982:C982"/>
    <mergeCell ref="B983:C983"/>
    <mergeCell ref="B984:C984"/>
    <mergeCell ref="B1034:C1034"/>
    <mergeCell ref="B1035:C1035"/>
    <mergeCell ref="B1004:C1004"/>
    <mergeCell ref="B1005:C1005"/>
    <mergeCell ref="B1006:C1006"/>
    <mergeCell ref="B1007:C1007"/>
    <mergeCell ref="B1008:C1008"/>
    <mergeCell ref="B1010:C1010"/>
    <mergeCell ref="B1011:C1011"/>
    <mergeCell ref="B1012:C1012"/>
    <mergeCell ref="B1013:C1013"/>
    <mergeCell ref="B1014:C1014"/>
    <mergeCell ref="B1015:C1015"/>
    <mergeCell ref="B1016:C1016"/>
    <mergeCell ref="B1017:C1017"/>
    <mergeCell ref="B1018:C1018"/>
    <mergeCell ref="B1019:C1019"/>
    <mergeCell ref="B1026:C1026"/>
    <mergeCell ref="B1027:C1027"/>
    <mergeCell ref="B1028:C1028"/>
    <mergeCell ref="B675:C675"/>
    <mergeCell ref="B676:C676"/>
    <mergeCell ref="B678:C678"/>
    <mergeCell ref="B679:C679"/>
    <mergeCell ref="B680:C680"/>
    <mergeCell ref="B681:C681"/>
    <mergeCell ref="B682:C682"/>
    <mergeCell ref="B683:C683"/>
    <mergeCell ref="B690:C690"/>
    <mergeCell ref="B691:C691"/>
    <mergeCell ref="B692:C692"/>
    <mergeCell ref="B693:C693"/>
    <mergeCell ref="B1029:C1029"/>
    <mergeCell ref="B1030:C1030"/>
    <mergeCell ref="B1031:C1031"/>
    <mergeCell ref="B1032:C1032"/>
    <mergeCell ref="B1033:C1033"/>
    <mergeCell ref="B985:C985"/>
    <mergeCell ref="B986:C986"/>
    <mergeCell ref="B987:C987"/>
    <mergeCell ref="B988:C988"/>
    <mergeCell ref="B989:C989"/>
    <mergeCell ref="B990:C990"/>
    <mergeCell ref="B991:C991"/>
    <mergeCell ref="B992:C992"/>
    <mergeCell ref="B993:C993"/>
    <mergeCell ref="B994:C994"/>
    <mergeCell ref="B995:C995"/>
    <mergeCell ref="B996:C996"/>
    <mergeCell ref="B997:C997"/>
    <mergeCell ref="B998:C998"/>
    <mergeCell ref="B999:C999"/>
    <mergeCell ref="B711:C711"/>
    <mergeCell ref="B712:C712"/>
    <mergeCell ref="B713:C713"/>
    <mergeCell ref="B714:C714"/>
    <mergeCell ref="B715:C715"/>
    <mergeCell ref="B716:C716"/>
    <mergeCell ref="B717:C717"/>
    <mergeCell ref="B718:C718"/>
    <mergeCell ref="B719:C719"/>
    <mergeCell ref="B720:C720"/>
    <mergeCell ref="B721:C721"/>
    <mergeCell ref="B722:C722"/>
    <mergeCell ref="B1036:C1036"/>
    <mergeCell ref="B568:C568"/>
    <mergeCell ref="B657:C657"/>
    <mergeCell ref="B658:C658"/>
    <mergeCell ref="B659:C659"/>
    <mergeCell ref="B660:C660"/>
    <mergeCell ref="B661:C661"/>
    <mergeCell ref="B662:C662"/>
    <mergeCell ref="B663:C663"/>
    <mergeCell ref="B664:C664"/>
    <mergeCell ref="B665:C665"/>
    <mergeCell ref="B666:C666"/>
    <mergeCell ref="B667:C667"/>
    <mergeCell ref="B668:C668"/>
    <mergeCell ref="B669:C669"/>
    <mergeCell ref="B670:C670"/>
    <mergeCell ref="B671:C671"/>
    <mergeCell ref="B672:C672"/>
    <mergeCell ref="B673:C673"/>
    <mergeCell ref="B674:C674"/>
    <mergeCell ref="B694:C694"/>
    <mergeCell ref="B695:C695"/>
    <mergeCell ref="B696:C696"/>
    <mergeCell ref="B697:C697"/>
    <mergeCell ref="B698:C698"/>
    <mergeCell ref="B699:C699"/>
    <mergeCell ref="B700:C700"/>
    <mergeCell ref="B701:C701"/>
    <mergeCell ref="B702:C702"/>
    <mergeCell ref="B703:C703"/>
    <mergeCell ref="B704:C704"/>
    <mergeCell ref="B705:C705"/>
    <mergeCell ref="B706:C706"/>
    <mergeCell ref="B707:C707"/>
    <mergeCell ref="B708:C708"/>
    <mergeCell ref="B709:C709"/>
    <mergeCell ref="B710:C710"/>
    <mergeCell ref="B735:C735"/>
    <mergeCell ref="B736:C736"/>
    <mergeCell ref="B737:C737"/>
    <mergeCell ref="B738:C738"/>
    <mergeCell ref="B739:C739"/>
    <mergeCell ref="B740:C740"/>
    <mergeCell ref="B741:C741"/>
    <mergeCell ref="B742:C742"/>
    <mergeCell ref="B743:C743"/>
    <mergeCell ref="B744:C744"/>
    <mergeCell ref="B761:C761"/>
    <mergeCell ref="B762:C762"/>
    <mergeCell ref="B763:C763"/>
    <mergeCell ref="B764:C764"/>
    <mergeCell ref="B765:C765"/>
    <mergeCell ref="B725:C725"/>
    <mergeCell ref="B726:C726"/>
    <mergeCell ref="B727:C727"/>
    <mergeCell ref="B929:C929"/>
    <mergeCell ref="B930:C930"/>
    <mergeCell ref="B931:C931"/>
    <mergeCell ref="B932:C932"/>
    <mergeCell ref="B933:C933"/>
    <mergeCell ref="B934:C934"/>
    <mergeCell ref="B935:C935"/>
    <mergeCell ref="B936:C936"/>
    <mergeCell ref="B745:C745"/>
    <mergeCell ref="B746:C746"/>
    <mergeCell ref="B747:C747"/>
    <mergeCell ref="B748:C748"/>
    <mergeCell ref="B749:C749"/>
    <mergeCell ref="B750:C750"/>
    <mergeCell ref="B751:C751"/>
    <mergeCell ref="B752:C752"/>
    <mergeCell ref="B753:C753"/>
    <mergeCell ref="B754:C754"/>
    <mergeCell ref="B755:C755"/>
    <mergeCell ref="B756:C756"/>
    <mergeCell ref="B757:C757"/>
    <mergeCell ref="B758:C758"/>
    <mergeCell ref="B759:C759"/>
    <mergeCell ref="B760:C760"/>
    <mergeCell ref="B919:C919"/>
    <mergeCell ref="B766:C766"/>
    <mergeCell ref="B767:C767"/>
    <mergeCell ref="B768:C768"/>
    <mergeCell ref="B769:C769"/>
    <mergeCell ref="B770:C770"/>
    <mergeCell ref="B771:C771"/>
    <mergeCell ref="B772:C772"/>
    <mergeCell ref="B946:C946"/>
    <mergeCell ref="B569:C569"/>
    <mergeCell ref="B570:C570"/>
    <mergeCell ref="B571:C571"/>
    <mergeCell ref="B572:C572"/>
    <mergeCell ref="B573:C573"/>
    <mergeCell ref="B574:C574"/>
    <mergeCell ref="B575:C575"/>
    <mergeCell ref="B576:C576"/>
    <mergeCell ref="B577:C577"/>
    <mergeCell ref="B578:C578"/>
    <mergeCell ref="B579:C579"/>
    <mergeCell ref="B580:C580"/>
    <mergeCell ref="B581:C581"/>
    <mergeCell ref="B582:C582"/>
    <mergeCell ref="B583:C583"/>
    <mergeCell ref="B584:C584"/>
    <mergeCell ref="B585:C585"/>
    <mergeCell ref="B586:C586"/>
    <mergeCell ref="B587:C587"/>
    <mergeCell ref="B588:C588"/>
    <mergeCell ref="B589:C589"/>
    <mergeCell ref="B590:C590"/>
    <mergeCell ref="B920:C920"/>
    <mergeCell ref="B921:C921"/>
    <mergeCell ref="B922:C922"/>
    <mergeCell ref="B923:C923"/>
    <mergeCell ref="B924:C924"/>
    <mergeCell ref="B925:C925"/>
    <mergeCell ref="B926:C926"/>
    <mergeCell ref="B927:C927"/>
    <mergeCell ref="B928:C928"/>
    <mergeCell ref="B617:C617"/>
    <mergeCell ref="B618:C618"/>
    <mergeCell ref="B619:C619"/>
    <mergeCell ref="B620:C620"/>
    <mergeCell ref="B621:C621"/>
    <mergeCell ref="B622:C622"/>
    <mergeCell ref="B623:C623"/>
    <mergeCell ref="B624:C624"/>
    <mergeCell ref="B591:C591"/>
    <mergeCell ref="B592:C592"/>
    <mergeCell ref="B593:C593"/>
    <mergeCell ref="B594:C594"/>
    <mergeCell ref="B595:C595"/>
    <mergeCell ref="B596:C596"/>
    <mergeCell ref="B597:C597"/>
    <mergeCell ref="B598:C598"/>
    <mergeCell ref="B599:C599"/>
    <mergeCell ref="B600:C600"/>
    <mergeCell ref="B601:C601"/>
    <mergeCell ref="B602:C602"/>
    <mergeCell ref="B603:C603"/>
    <mergeCell ref="B604:C604"/>
    <mergeCell ref="B605:C605"/>
    <mergeCell ref="B606:C606"/>
    <mergeCell ref="B607:C607"/>
    <mergeCell ref="B608:C608"/>
    <mergeCell ref="B609:C609"/>
    <mergeCell ref="B610:C610"/>
    <mergeCell ref="B611:C611"/>
    <mergeCell ref="B612:C612"/>
    <mergeCell ref="B613:C613"/>
    <mergeCell ref="B614:C614"/>
    <mergeCell ref="B628:C628"/>
    <mergeCell ref="B629:C629"/>
    <mergeCell ref="B630:C630"/>
    <mergeCell ref="B631:C631"/>
    <mergeCell ref="B632:C632"/>
    <mergeCell ref="B633:C633"/>
    <mergeCell ref="B634:C634"/>
    <mergeCell ref="B635:C635"/>
    <mergeCell ref="B636:C636"/>
    <mergeCell ref="B637:C637"/>
    <mergeCell ref="B638:C638"/>
    <mergeCell ref="B639:C639"/>
    <mergeCell ref="B640:C640"/>
    <mergeCell ref="B641:C641"/>
    <mergeCell ref="B642:C642"/>
    <mergeCell ref="B643:C643"/>
    <mergeCell ref="B644:C644"/>
    <mergeCell ref="B723:C723"/>
    <mergeCell ref="B724:C724"/>
    <mergeCell ref="B781:C781"/>
    <mergeCell ref="B782:C782"/>
    <mergeCell ref="B783:C783"/>
    <mergeCell ref="B784:C784"/>
    <mergeCell ref="B785:C785"/>
    <mergeCell ref="B786:C786"/>
    <mergeCell ref="B787:C787"/>
    <mergeCell ref="B788:C788"/>
    <mergeCell ref="B789:C789"/>
    <mergeCell ref="B790:C790"/>
    <mergeCell ref="B791:C791"/>
    <mergeCell ref="B792:C792"/>
    <mergeCell ref="B793:C793"/>
    <mergeCell ref="B794:C794"/>
    <mergeCell ref="B795:C795"/>
    <mergeCell ref="B773:C773"/>
    <mergeCell ref="B774:C774"/>
    <mergeCell ref="B775:C775"/>
    <mergeCell ref="B776:C776"/>
    <mergeCell ref="B777:C777"/>
    <mergeCell ref="B778:C778"/>
    <mergeCell ref="B779:C779"/>
    <mergeCell ref="B780:C780"/>
    <mergeCell ref="B728:C728"/>
    <mergeCell ref="B729:C729"/>
    <mergeCell ref="B730:C730"/>
    <mergeCell ref="B731:C731"/>
    <mergeCell ref="B732:C732"/>
    <mergeCell ref="B733:C733"/>
    <mergeCell ref="B734:C734"/>
    <mergeCell ref="B796:C796"/>
    <mergeCell ref="B797:C797"/>
    <mergeCell ref="B798:C798"/>
    <mergeCell ref="B799:C799"/>
    <mergeCell ref="B800:C800"/>
    <mergeCell ref="B801:C801"/>
    <mergeCell ref="B802:C802"/>
    <mergeCell ref="B803:C803"/>
    <mergeCell ref="B804:C804"/>
    <mergeCell ref="B805:C805"/>
    <mergeCell ref="B806:C806"/>
    <mergeCell ref="B807:C807"/>
    <mergeCell ref="B808:C808"/>
    <mergeCell ref="B809:C809"/>
    <mergeCell ref="B810:C810"/>
    <mergeCell ref="B811:C811"/>
    <mergeCell ref="B812:C812"/>
    <mergeCell ref="B813:C813"/>
    <mergeCell ref="B814:C814"/>
    <mergeCell ref="B815:C815"/>
    <mergeCell ref="B816:C816"/>
    <mergeCell ref="B817:C817"/>
    <mergeCell ref="B818:C818"/>
    <mergeCell ref="B820:C820"/>
    <mergeCell ref="B822:C822"/>
    <mergeCell ref="B823:C823"/>
    <mergeCell ref="B825:C825"/>
    <mergeCell ref="B828:C828"/>
    <mergeCell ref="B829:C829"/>
    <mergeCell ref="B831:C831"/>
    <mergeCell ref="B832:C832"/>
    <mergeCell ref="B833:C833"/>
    <mergeCell ref="B834:C834"/>
    <mergeCell ref="B835:C835"/>
    <mergeCell ref="B836:C836"/>
    <mergeCell ref="B837:C837"/>
    <mergeCell ref="B826:C826"/>
    <mergeCell ref="B827:C827"/>
    <mergeCell ref="B830:C830"/>
    <mergeCell ref="B824:C824"/>
    <mergeCell ref="B819:C819"/>
    <mergeCell ref="B821:C821"/>
    <mergeCell ref="B838:C838"/>
    <mergeCell ref="B839:C839"/>
    <mergeCell ref="B840:C840"/>
    <mergeCell ref="B841:C841"/>
    <mergeCell ref="B842:C842"/>
    <mergeCell ref="B843:C843"/>
    <mergeCell ref="B844:C844"/>
    <mergeCell ref="B845:C845"/>
    <mergeCell ref="B846:C846"/>
    <mergeCell ref="B847:C847"/>
    <mergeCell ref="B848:C848"/>
    <mergeCell ref="B849:C849"/>
    <mergeCell ref="B850:C850"/>
    <mergeCell ref="B851:C851"/>
    <mergeCell ref="B852:C852"/>
    <mergeCell ref="B853:C853"/>
    <mergeCell ref="B854:C854"/>
    <mergeCell ref="B878:C878"/>
    <mergeCell ref="B879:C879"/>
    <mergeCell ref="B880:C880"/>
    <mergeCell ref="B881:C881"/>
    <mergeCell ref="B882:C882"/>
    <mergeCell ref="B883:C883"/>
    <mergeCell ref="B884:C884"/>
    <mergeCell ref="B885:C885"/>
    <mergeCell ref="B886:C886"/>
    <mergeCell ref="B887:C887"/>
    <mergeCell ref="B888:C888"/>
    <mergeCell ref="B855:C855"/>
    <mergeCell ref="B856:C856"/>
    <mergeCell ref="B857:C857"/>
    <mergeCell ref="B858:C858"/>
    <mergeCell ref="B859:C859"/>
    <mergeCell ref="B860:C860"/>
    <mergeCell ref="B861:C861"/>
    <mergeCell ref="B862:C862"/>
    <mergeCell ref="B863:C863"/>
    <mergeCell ref="B864:C864"/>
    <mergeCell ref="B865:C865"/>
    <mergeCell ref="B866:C866"/>
    <mergeCell ref="B867:C867"/>
    <mergeCell ref="B868:C868"/>
    <mergeCell ref="B869:C869"/>
    <mergeCell ref="B870:C870"/>
    <mergeCell ref="B871:C871"/>
    <mergeCell ref="B872:C872"/>
    <mergeCell ref="B873:C873"/>
    <mergeCell ref="B874:C874"/>
    <mergeCell ref="B875:C875"/>
    <mergeCell ref="B876:C876"/>
    <mergeCell ref="B877:C877"/>
    <mergeCell ref="B1110:C1110"/>
    <mergeCell ref="B1103:C1103"/>
    <mergeCell ref="B1104:C1104"/>
    <mergeCell ref="B1105:C1105"/>
    <mergeCell ref="B1106:C1106"/>
    <mergeCell ref="B1107:C1107"/>
    <mergeCell ref="B1108:C1108"/>
    <mergeCell ref="B1109:C1109"/>
    <mergeCell ref="B906:C906"/>
    <mergeCell ref="B907:C907"/>
    <mergeCell ref="B908:C908"/>
    <mergeCell ref="B909:C909"/>
    <mergeCell ref="B910:C910"/>
    <mergeCell ref="B911:C911"/>
    <mergeCell ref="B912:C912"/>
    <mergeCell ref="B913:C913"/>
    <mergeCell ref="B914:C914"/>
    <mergeCell ref="B915:C915"/>
    <mergeCell ref="B916:C916"/>
    <mergeCell ref="B917:C917"/>
    <mergeCell ref="B918:C918"/>
    <mergeCell ref="B1000:C1000"/>
    <mergeCell ref="B1001:C1001"/>
    <mergeCell ref="B1002:C1002"/>
    <mergeCell ref="B1003:C1003"/>
    <mergeCell ref="B937:C937"/>
    <mergeCell ref="B1020:C1020"/>
    <mergeCell ref="B1021:C1021"/>
    <mergeCell ref="B1022:C1022"/>
    <mergeCell ref="B1023:C1023"/>
    <mergeCell ref="B1024:C1024"/>
    <mergeCell ref="B1025:C1025"/>
    <mergeCell ref="B889:C889"/>
    <mergeCell ref="B890:C890"/>
    <mergeCell ref="B891:C891"/>
    <mergeCell ref="B892:C892"/>
    <mergeCell ref="B893:C893"/>
    <mergeCell ref="B894:C894"/>
    <mergeCell ref="B895:C895"/>
    <mergeCell ref="B896:C896"/>
    <mergeCell ref="B897:C897"/>
    <mergeCell ref="B898:C898"/>
    <mergeCell ref="B899:C899"/>
    <mergeCell ref="B900:C900"/>
    <mergeCell ref="B901:C901"/>
    <mergeCell ref="B902:C902"/>
    <mergeCell ref="B903:C903"/>
    <mergeCell ref="B904:C904"/>
    <mergeCell ref="B905:C905"/>
    <mergeCell ref="B938:C938"/>
    <mergeCell ref="B939:C939"/>
    <mergeCell ref="B940:C940"/>
    <mergeCell ref="B941:C941"/>
    <mergeCell ref="B942:C942"/>
    <mergeCell ref="B1009:C1009"/>
    <mergeCell ref="B943:C943"/>
    <mergeCell ref="B944:C944"/>
    <mergeCell ref="B945:C945"/>
    <mergeCell ref="H708:I708"/>
    <mergeCell ref="H709:I709"/>
    <mergeCell ref="H710:I710"/>
    <mergeCell ref="H711:I711"/>
    <mergeCell ref="B625:C625"/>
    <mergeCell ref="B626:C626"/>
    <mergeCell ref="B627:C627"/>
    <mergeCell ref="B651:C651"/>
    <mergeCell ref="B677:C677"/>
    <mergeCell ref="B684:C684"/>
    <mergeCell ref="B685:C685"/>
    <mergeCell ref="B686:C686"/>
    <mergeCell ref="B687:C687"/>
    <mergeCell ref="B688:C688"/>
    <mergeCell ref="B689:C689"/>
    <mergeCell ref="H697:I697"/>
    <mergeCell ref="H698:I698"/>
    <mergeCell ref="H699:I699"/>
    <mergeCell ref="H700:I700"/>
    <mergeCell ref="H701:I701"/>
    <mergeCell ref="H702:I702"/>
    <mergeCell ref="B645:C645"/>
    <mergeCell ref="B646:C646"/>
    <mergeCell ref="B647:C647"/>
    <mergeCell ref="B648:C648"/>
    <mergeCell ref="B649:C649"/>
    <mergeCell ref="B650:C650"/>
    <mergeCell ref="B652:C652"/>
    <mergeCell ref="B653:C653"/>
    <mergeCell ref="B654:C654"/>
    <mergeCell ref="B655:C655"/>
    <mergeCell ref="B656:C656"/>
    <mergeCell ref="H707:I707"/>
    <mergeCell ref="A446:B446"/>
    <mergeCell ref="J451:L451"/>
    <mergeCell ref="A447:B447"/>
    <mergeCell ref="J452:L452"/>
    <mergeCell ref="A448:B448"/>
    <mergeCell ref="J453:L453"/>
    <mergeCell ref="A449:B449"/>
    <mergeCell ref="J454:L454"/>
    <mergeCell ref="A450:B450"/>
    <mergeCell ref="J455:L455"/>
    <mergeCell ref="A451:B451"/>
    <mergeCell ref="J456:L456"/>
    <mergeCell ref="A452:B452"/>
    <mergeCell ref="J457:L457"/>
    <mergeCell ref="A453:B453"/>
    <mergeCell ref="A454:B454"/>
    <mergeCell ref="J459:L459"/>
    <mergeCell ref="A455:B455"/>
    <mergeCell ref="A471:B471"/>
    <mergeCell ref="J467:L467"/>
    <mergeCell ref="J477:L477"/>
    <mergeCell ref="A473:B473"/>
    <mergeCell ref="J460:L460"/>
    <mergeCell ref="A456:B456"/>
    <mergeCell ref="J461:L461"/>
    <mergeCell ref="A457:B457"/>
    <mergeCell ref="J462:L462"/>
    <mergeCell ref="H581:I581"/>
    <mergeCell ref="H582:I582"/>
    <mergeCell ref="H583:I583"/>
    <mergeCell ref="H584:I584"/>
    <mergeCell ref="A475:B475"/>
    <mergeCell ref="H703:I703"/>
    <mergeCell ref="H704:I704"/>
    <mergeCell ref="H705:I705"/>
    <mergeCell ref="H706:I706"/>
    <mergeCell ref="H585:I585"/>
    <mergeCell ref="H586:I586"/>
    <mergeCell ref="H587:I587"/>
    <mergeCell ref="H588:I588"/>
    <mergeCell ref="H589:I589"/>
    <mergeCell ref="H590:I590"/>
    <mergeCell ref="H591:I591"/>
    <mergeCell ref="H570:I570"/>
    <mergeCell ref="H571:I571"/>
    <mergeCell ref="H572:I572"/>
    <mergeCell ref="H573:I573"/>
    <mergeCell ref="H574:I574"/>
    <mergeCell ref="H575:I575"/>
    <mergeCell ref="H576:I576"/>
    <mergeCell ref="H577:I577"/>
    <mergeCell ref="H578:I578"/>
    <mergeCell ref="H579:I579"/>
    <mergeCell ref="H580:I580"/>
    <mergeCell ref="B615:C615"/>
    <mergeCell ref="B616:C616"/>
    <mergeCell ref="H53:I53"/>
    <mergeCell ref="A481:B481"/>
    <mergeCell ref="A472:B472"/>
    <mergeCell ref="J469:L469"/>
    <mergeCell ref="A465:B465"/>
    <mergeCell ref="J470:L470"/>
    <mergeCell ref="A466:B466"/>
    <mergeCell ref="J471:L471"/>
    <mergeCell ref="A467:B467"/>
    <mergeCell ref="J472:L472"/>
    <mergeCell ref="A468:B468"/>
    <mergeCell ref="J473:L473"/>
    <mergeCell ref="A469:B469"/>
    <mergeCell ref="J474:L474"/>
    <mergeCell ref="A470:B470"/>
    <mergeCell ref="J475:L475"/>
    <mergeCell ref="A458:B458"/>
    <mergeCell ref="J463:L463"/>
    <mergeCell ref="A459:B459"/>
    <mergeCell ref="J464:L464"/>
    <mergeCell ref="A460:B460"/>
    <mergeCell ref="J465:L465"/>
    <mergeCell ref="A461:B461"/>
    <mergeCell ref="J466:L466"/>
    <mergeCell ref="A462:B462"/>
    <mergeCell ref="J458:L458"/>
    <mergeCell ref="A463:B463"/>
    <mergeCell ref="J468:L468"/>
    <mergeCell ref="A464:B464"/>
    <mergeCell ref="J478:L478"/>
    <mergeCell ref="A489:B489"/>
    <mergeCell ref="J494:L494"/>
    <mergeCell ref="A474:B474"/>
    <mergeCell ref="J479:L479"/>
    <mergeCell ref="A490:B490"/>
    <mergeCell ref="J495:L495"/>
    <mergeCell ref="A491:B491"/>
    <mergeCell ref="J496:L496"/>
    <mergeCell ref="A492:B492"/>
    <mergeCell ref="J497:L497"/>
    <mergeCell ref="A493:B493"/>
    <mergeCell ref="J498:L498"/>
    <mergeCell ref="J480:L480"/>
    <mergeCell ref="A476:B476"/>
    <mergeCell ref="J481:L481"/>
    <mergeCell ref="A477:B477"/>
    <mergeCell ref="J482:L482"/>
    <mergeCell ref="A478:B478"/>
    <mergeCell ref="J483:L483"/>
    <mergeCell ref="A479:B479"/>
    <mergeCell ref="J484:L484"/>
    <mergeCell ref="A480:B480"/>
    <mergeCell ref="J485:L485"/>
    <mergeCell ref="J476:L476"/>
    <mergeCell ref="H592:I608"/>
    <mergeCell ref="H610:I624"/>
    <mergeCell ref="H1064:I1064"/>
    <mergeCell ref="H1052:I1053"/>
    <mergeCell ref="H1055:I1056"/>
    <mergeCell ref="H1059:I1060"/>
    <mergeCell ref="H1062:I1062"/>
    <mergeCell ref="H1065:I1065"/>
    <mergeCell ref="H1070:I1070"/>
    <mergeCell ref="H1074:I1074"/>
    <mergeCell ref="H1075:I1075"/>
    <mergeCell ref="H1076:I1076"/>
    <mergeCell ref="H1082:I1082"/>
    <mergeCell ref="J486:L486"/>
    <mergeCell ref="A482:B482"/>
    <mergeCell ref="J487:L487"/>
    <mergeCell ref="A483:B483"/>
    <mergeCell ref="J488:L488"/>
    <mergeCell ref="A484:B484"/>
    <mergeCell ref="J489:L489"/>
    <mergeCell ref="A494:B494"/>
    <mergeCell ref="J499:L499"/>
    <mergeCell ref="A495:B495"/>
    <mergeCell ref="J500:L500"/>
    <mergeCell ref="A485:B485"/>
    <mergeCell ref="J490:L490"/>
    <mergeCell ref="A486:B486"/>
    <mergeCell ref="J491:L491"/>
    <mergeCell ref="A487:B487"/>
    <mergeCell ref="J492:L492"/>
    <mergeCell ref="A488:B488"/>
    <mergeCell ref="J493:L493"/>
  </mergeCells>
  <phoneticPr fontId="27" type="noConversion"/>
  <hyperlinks>
    <hyperlink ref="A104" r:id="rId1" display="consultantplus://offline/ref=D79BDEA36C1922BFACBEB71C682CD0067E9F4841C9BE8AC00461CADDC20618F6B5DCDDF14A8E656A1EH" xr:uid="{00000000-0004-0000-0000-000000000000}"/>
  </hyperlinks>
  <printOptions horizontalCentered="1"/>
  <pageMargins left="0.39370078740157483" right="0.39370078740157483" top="0.51181102362204722" bottom="0.39370078740157483" header="0.31496062992125984" footer="0.19685039370078741"/>
  <pageSetup paperSize="9" scale="62" firstPageNumber="2" fitToHeight="0" orientation="landscape" useFirstPageNumber="1" r:id="rId2"/>
  <headerFooter>
    <oddHeader>&amp;C&amp;P</oddHeader>
  </headerFooter>
  <rowBreaks count="12" manualBreakCount="12">
    <brk id="26" max="11" man="1"/>
    <brk id="37" max="11" man="1"/>
    <brk id="77" max="11" man="1"/>
    <brk id="114" max="11" man="1"/>
    <brk id="149" max="11" man="1"/>
    <brk id="196" max="11" man="1"/>
    <brk id="1107" max="11" man="1"/>
    <brk id="1145" max="11" man="1"/>
    <brk id="1156" max="11" man="1"/>
    <brk id="1172" max="11" man="1"/>
    <brk id="1184" max="11" man="1"/>
    <brk id="1225" max="11" man="1"/>
  </rowBreaks>
  <ignoredErrors>
    <ignoredError sqref="E111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 к Приказу  от 11.03</vt:lpstr>
      <vt:lpstr>'Прил к Приказу  от 11.03'!Область_печати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2017-03-06T09:19:13Z</cp:lastPrinted>
  <dcterms:created xsi:type="dcterms:W3CDTF">2006-09-28T05:33:49Z</dcterms:created>
  <dcterms:modified xsi:type="dcterms:W3CDTF">2022-03-24T05:09:50Z</dcterms:modified>
</cp:coreProperties>
</file>